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88\Desktop\"/>
    </mc:Choice>
  </mc:AlternateContent>
  <xr:revisionPtr revIDLastSave="0" documentId="13_ncr:1_{D0A0F60F-4A4F-4523-9F2C-077E520BE6AB}" xr6:coauthVersionLast="47" xr6:coauthVersionMax="47" xr10:uidLastSave="{00000000-0000-0000-0000-000000000000}"/>
  <workbookProtection workbookAlgorithmName="SHA-512" workbookHashValue="G5nKV5guXiJjMF3TqoTnMgmZL8GRzw8joopk0x4awrmPP2dTV/rWRphnBUWeoJ9W0wZZvpRuoaZKwmjEPhP+Ag==" workbookSaltValue="1DxCUVu+2o/VQ6to8Ipbcg==" workbookSpinCount="100000" lockStructure="1"/>
  <bookViews>
    <workbookView xWindow="28690" yWindow="-110" windowWidth="29020" windowHeight="15820" tabRatio="722" activeTab="6" xr2:uid="{673D8B04-8675-488A-A8F2-4A35BCB9FB23}"/>
  </bookViews>
  <sheets>
    <sheet name="LETSEPE" sheetId="1" r:id="rId1"/>
    <sheet name="MDZ" sheetId="4" r:id="rId2"/>
    <sheet name="MULEMBA" sheetId="5" r:id="rId3"/>
    <sheet name="ONOLO" sheetId="6" r:id="rId4"/>
    <sheet name="PRODIPIX 212" sheetId="7" r:id="rId5"/>
    <sheet name="SIBANESIHLE" sheetId="8" r:id="rId6"/>
    <sheet name="VNG" sheetId="9" r:id="rId7"/>
  </sheets>
  <definedNames>
    <definedName name="_xlnm.Print_Titles" localSheetId="0">LETSEPE!$1:$3</definedName>
    <definedName name="_xlnm.Print_Titles" localSheetId="1">MDZ!$1:$3</definedName>
    <definedName name="_xlnm.Print_Titles" localSheetId="2">MULEMBA!$1:$3</definedName>
    <definedName name="_xlnm.Print_Titles" localSheetId="3">ONOLO!$1:$3</definedName>
    <definedName name="_xlnm.Print_Titles" localSheetId="4">'PRODIPIX 212'!$1:$3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9" l="1"/>
  <c r="D15" i="9"/>
  <c r="D14" i="9"/>
  <c r="D13" i="9"/>
  <c r="D12" i="9"/>
  <c r="D11" i="9"/>
  <c r="D10" i="9"/>
  <c r="D9" i="9"/>
  <c r="D8" i="9"/>
  <c r="D7" i="9"/>
  <c r="D6" i="9"/>
  <c r="D4" i="9"/>
  <c r="D10" i="8"/>
  <c r="D9" i="8"/>
  <c r="D8" i="8"/>
  <c r="D7" i="8"/>
  <c r="D6" i="8"/>
  <c r="D5" i="8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<sst xmlns="http://schemas.openxmlformats.org/spreadsheetml/2006/main" count="201" uniqueCount="24">
  <si>
    <t xml:space="preserve">TRANSVERSAL CONTRACT 51-2022: SUPPLY, DELIVERY AND INSTALLATION OF LIQUIFIED PETROLEUM GASES TO THE STATE
01 APRIL 2023 TO 31 MARCH 2028 </t>
  </si>
  <si>
    <t>LETESEPE MINING (PTY) LTD</t>
  </si>
  <si>
    <t xml:space="preserve">Item Number </t>
  </si>
  <si>
    <t>Province</t>
  </si>
  <si>
    <t>Cylinder Size</t>
  </si>
  <si>
    <t>Price Inclusive of VAT
5 April 2023</t>
  </si>
  <si>
    <t>151111510-00000</t>
  </si>
  <si>
    <t xml:space="preserve">Eastern Cape </t>
  </si>
  <si>
    <t>Free State</t>
  </si>
  <si>
    <t>Gauteng</t>
  </si>
  <si>
    <t>KwaZulu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</si>
  <si>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</si>
  <si>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</si>
  <si>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</si>
  <si>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</si>
  <si>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</si>
  <si>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</si>
  <si>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</si>
  <si>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MDZ FLEET SOLUTIONS</t>
  </si>
  <si>
    <t>MULEMBA CONSTRUCTION AND DISTRIBUTION</t>
  </si>
  <si>
    <t>ONOLO GROUP</t>
  </si>
  <si>
    <t>PRODPIX 212</t>
  </si>
  <si>
    <t xml:space="preserve">SIBANESIHLE </t>
  </si>
  <si>
    <t>VNG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</si>
</sst>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/>
    <xf numFmtId="0" fontId="3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3BB3-8667-40C8-A7B7-59C3832553C2}">
  <dimension ref="A1:D66"/>
  <sheetViews>
    <sheetView workbookViewId="0">
      <selection activeCell="A3" sqref="A3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58.25" customHeight="1" x14ac:dyDescent="0.25">
      <c r="A1" s="24" t="s">
        <v>0</v>
      </c>
      <c r="B1" s="24"/>
      <c r="C1" s="24"/>
      <c r="D1" s="24"/>
    </row>
    <row r="2" spans="1:4" x14ac:dyDescent="0.25">
      <c r="B2" s="25" t="s">
        <v>1</v>
      </c>
      <c r="C2" s="25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20" customHeight="1" x14ac:dyDescent="0.25">
      <c r="A4" s="18" t="s">
        <v>6</v>
      </c>
      <c r="B4" s="14" t="s">
        <v>7</v>
      </c>
      <c r="C4" s="6">
        <v>14</v>
      </c>
      <c r="D4" s="7">
        <f>44.14*C4</f>
        <v>617.96</v>
      </c>
    </row>
    <row r="5" spans="1:4" ht="20" customHeight="1" x14ac:dyDescent="0.25">
      <c r="A5" s="19"/>
      <c r="B5" s="15"/>
      <c r="C5" s="6">
        <v>19</v>
      </c>
      <c r="D5" s="7">
        <f>44.14*C5</f>
        <v>838.66</v>
      </c>
    </row>
    <row r="6" spans="1:4" ht="20" customHeight="1" x14ac:dyDescent="0.25">
      <c r="A6" s="19"/>
      <c r="B6" s="16"/>
      <c r="C6" s="6">
        <v>48</v>
      </c>
      <c r="D6" s="7">
        <f>44.14*C6</f>
        <v>2118.7200000000003</v>
      </c>
    </row>
    <row r="7" spans="1:4" ht="20" customHeight="1" x14ac:dyDescent="0.25">
      <c r="A7" s="19"/>
      <c r="B7" s="14" t="s">
        <v>8</v>
      </c>
      <c r="C7" s="6">
        <v>14</v>
      </c>
      <c r="D7" s="7">
        <f>45.28*C7</f>
        <v>633.92000000000007</v>
      </c>
    </row>
    <row r="8" spans="1:4" ht="20" customHeight="1" x14ac:dyDescent="0.25">
      <c r="A8" s="19"/>
      <c r="B8" s="15"/>
      <c r="C8" s="6">
        <v>19</v>
      </c>
      <c r="D8" s="7">
        <f>45.28*C8</f>
        <v>860.32</v>
      </c>
    </row>
    <row r="9" spans="1:4" ht="20" customHeight="1" x14ac:dyDescent="0.25">
      <c r="A9" s="19"/>
      <c r="B9" s="16"/>
      <c r="C9" s="6">
        <v>48</v>
      </c>
      <c r="D9" s="7">
        <f>45.28*C9</f>
        <v>2173.44</v>
      </c>
    </row>
    <row r="10" spans="1:4" ht="20" customHeight="1" x14ac:dyDescent="0.25">
      <c r="A10" s="19"/>
      <c r="B10" s="14" t="s">
        <v>9</v>
      </c>
      <c r="C10" s="6">
        <v>14</v>
      </c>
      <c r="D10" s="7">
        <f>45.14*C10</f>
        <v>631.96</v>
      </c>
    </row>
    <row r="11" spans="1:4" ht="20" customHeight="1" x14ac:dyDescent="0.25">
      <c r="A11" s="19"/>
      <c r="B11" s="15"/>
      <c r="C11" s="6">
        <v>19</v>
      </c>
      <c r="D11" s="7">
        <f t="shared" ref="D11:D12" si="0">45.14*C11</f>
        <v>857.66</v>
      </c>
    </row>
    <row r="12" spans="1:4" ht="20" customHeight="1" x14ac:dyDescent="0.25">
      <c r="A12" s="19"/>
      <c r="B12" s="16"/>
      <c r="C12" s="6">
        <v>48</v>
      </c>
      <c r="D12" s="7">
        <f t="shared" si="0"/>
        <v>2166.7200000000003</v>
      </c>
    </row>
    <row r="13" spans="1:4" ht="20" customHeight="1" x14ac:dyDescent="0.25">
      <c r="A13" s="19"/>
      <c r="B13" s="14" t="s">
        <v>10</v>
      </c>
      <c r="C13" s="6">
        <v>14</v>
      </c>
      <c r="D13" s="7">
        <f>44.33*C13</f>
        <v>620.62</v>
      </c>
    </row>
    <row r="14" spans="1:4" ht="20" customHeight="1" x14ac:dyDescent="0.25">
      <c r="A14" s="19"/>
      <c r="B14" s="15"/>
      <c r="C14" s="6">
        <v>19</v>
      </c>
      <c r="D14" s="7">
        <f t="shared" ref="D14:D15" si="1">44.33*C14</f>
        <v>842.27</v>
      </c>
    </row>
    <row r="15" spans="1:4" ht="20" customHeight="1" x14ac:dyDescent="0.25">
      <c r="A15" s="19"/>
      <c r="B15" s="16"/>
      <c r="C15" s="6">
        <v>48</v>
      </c>
      <c r="D15" s="7">
        <f t="shared" si="1"/>
        <v>2127.84</v>
      </c>
    </row>
    <row r="16" spans="1:4" ht="20" customHeight="1" x14ac:dyDescent="0.25">
      <c r="A16" s="19"/>
      <c r="B16" s="14" t="s">
        <v>11</v>
      </c>
      <c r="C16" s="6">
        <v>14</v>
      </c>
      <c r="D16" s="7">
        <f>44.35*C16</f>
        <v>620.9</v>
      </c>
    </row>
    <row r="17" spans="1:4" ht="20" customHeight="1" x14ac:dyDescent="0.25">
      <c r="A17" s="19"/>
      <c r="B17" s="15"/>
      <c r="C17" s="6">
        <v>19</v>
      </c>
      <c r="D17" s="7">
        <f>44.35*C17</f>
        <v>842.65</v>
      </c>
    </row>
    <row r="18" spans="1:4" ht="20" customHeight="1" x14ac:dyDescent="0.25">
      <c r="A18" s="19"/>
      <c r="B18" s="16"/>
      <c r="C18" s="6">
        <v>48</v>
      </c>
      <c r="D18" s="7">
        <f>44.35*C18</f>
        <v>2128.8000000000002</v>
      </c>
    </row>
    <row r="19" spans="1:4" ht="20" customHeight="1" x14ac:dyDescent="0.25">
      <c r="A19" s="19"/>
      <c r="B19" s="14" t="s">
        <v>12</v>
      </c>
      <c r="C19" s="6">
        <v>14</v>
      </c>
      <c r="D19" s="7">
        <f>44.17*C19</f>
        <v>618.38</v>
      </c>
    </row>
    <row r="20" spans="1:4" ht="20" customHeight="1" x14ac:dyDescent="0.25">
      <c r="A20" s="19"/>
      <c r="B20" s="15"/>
      <c r="C20" s="6">
        <v>19</v>
      </c>
      <c r="D20" s="7">
        <f>44.17*C20</f>
        <v>839.23</v>
      </c>
    </row>
    <row r="21" spans="1:4" ht="20" customHeight="1" x14ac:dyDescent="0.25">
      <c r="A21" s="19"/>
      <c r="B21" s="16"/>
      <c r="C21" s="6">
        <v>48</v>
      </c>
      <c r="D21" s="7">
        <f>44.17*C21</f>
        <v>2120.16</v>
      </c>
    </row>
    <row r="22" spans="1:4" ht="20" customHeight="1" x14ac:dyDescent="0.25">
      <c r="A22" s="19"/>
      <c r="B22" s="14" t="s">
        <v>13</v>
      </c>
      <c r="C22" s="6">
        <v>14</v>
      </c>
      <c r="D22" s="7">
        <f>44.16*C22</f>
        <v>618.24</v>
      </c>
    </row>
    <row r="23" spans="1:4" ht="20" customHeight="1" x14ac:dyDescent="0.25">
      <c r="A23" s="19"/>
      <c r="B23" s="15"/>
      <c r="C23" s="6">
        <v>19</v>
      </c>
      <c r="D23" s="7">
        <f t="shared" ref="D23:D24" si="2">44.16*C23</f>
        <v>839.04</v>
      </c>
    </row>
    <row r="24" spans="1:4" ht="20" customHeight="1" x14ac:dyDescent="0.25">
      <c r="A24" s="19"/>
      <c r="B24" s="16"/>
      <c r="C24" s="6">
        <v>48</v>
      </c>
      <c r="D24" s="7">
        <f t="shared" si="2"/>
        <v>2119.6799999999998</v>
      </c>
    </row>
    <row r="25" spans="1:4" ht="20" customHeight="1" x14ac:dyDescent="0.25">
      <c r="A25" s="19"/>
      <c r="B25" s="14" t="s">
        <v>14</v>
      </c>
      <c r="C25" s="6">
        <v>14</v>
      </c>
      <c r="D25" s="7">
        <f>45.37*C25</f>
        <v>635.17999999999995</v>
      </c>
    </row>
    <row r="26" spans="1:4" ht="20" customHeight="1" x14ac:dyDescent="0.25">
      <c r="A26" s="19"/>
      <c r="B26" s="15"/>
      <c r="C26" s="6">
        <v>19</v>
      </c>
      <c r="D26" s="7">
        <f t="shared" ref="D26:D27" si="3">45.37*C26</f>
        <v>862.03</v>
      </c>
    </row>
    <row r="27" spans="1:4" ht="20" customHeight="1" x14ac:dyDescent="0.25">
      <c r="A27" s="19"/>
      <c r="B27" s="16"/>
      <c r="C27" s="6">
        <v>48</v>
      </c>
      <c r="D27" s="7">
        <f t="shared" si="3"/>
        <v>2177.7599999999998</v>
      </c>
    </row>
    <row r="28" spans="1:4" ht="20" customHeight="1" x14ac:dyDescent="0.25">
      <c r="A28" s="19"/>
      <c r="B28" s="14" t="s">
        <v>15</v>
      </c>
      <c r="C28" s="6">
        <v>14</v>
      </c>
      <c r="D28" s="7">
        <f>45.24*C28</f>
        <v>633.36</v>
      </c>
    </row>
    <row r="29" spans="1:4" ht="20" customHeight="1" x14ac:dyDescent="0.25">
      <c r="A29" s="19"/>
      <c r="B29" s="15"/>
      <c r="C29" s="6">
        <v>19</v>
      </c>
      <c r="D29" s="7">
        <f t="shared" ref="D29:D30" si="4">45.24*C29</f>
        <v>859.56000000000006</v>
      </c>
    </row>
    <row r="30" spans="1:4" ht="20" customHeight="1" x14ac:dyDescent="0.25">
      <c r="A30" s="19"/>
      <c r="B30" s="15"/>
      <c r="C30" s="6">
        <v>48</v>
      </c>
      <c r="D30" s="7">
        <f t="shared" si="4"/>
        <v>2171.52</v>
      </c>
    </row>
    <row r="31" spans="1:4" ht="20" customHeight="1" x14ac:dyDescent="0.25">
      <c r="A31" s="21" t="s">
        <v>16</v>
      </c>
      <c r="B31" s="14" t="s">
        <v>7</v>
      </c>
      <c r="C31" s="6">
        <v>14</v>
      </c>
      <c r="D31" s="7">
        <f>44.14*C31</f>
        <v>617.96</v>
      </c>
    </row>
    <row r="32" spans="1:4" ht="20" customHeight="1" x14ac:dyDescent="0.25">
      <c r="A32" s="22"/>
      <c r="B32" s="15"/>
      <c r="C32" s="6">
        <v>19</v>
      </c>
      <c r="D32" s="7">
        <f>44.14*C32</f>
        <v>838.66</v>
      </c>
    </row>
    <row r="33" spans="1:4" ht="20" customHeight="1" x14ac:dyDescent="0.25">
      <c r="A33" s="22"/>
      <c r="B33" s="16"/>
      <c r="C33" s="6">
        <v>48</v>
      </c>
      <c r="D33" s="7">
        <f>44.14*C33</f>
        <v>2118.7200000000003</v>
      </c>
    </row>
    <row r="34" spans="1:4" ht="20" customHeight="1" x14ac:dyDescent="0.25">
      <c r="A34" s="22"/>
      <c r="B34" s="14" t="s">
        <v>8</v>
      </c>
      <c r="C34" s="6">
        <v>14</v>
      </c>
      <c r="D34" s="7">
        <f>45.28*C34</f>
        <v>633.92000000000007</v>
      </c>
    </row>
    <row r="35" spans="1:4" ht="20" customHeight="1" x14ac:dyDescent="0.25">
      <c r="A35" s="22"/>
      <c r="B35" s="15"/>
      <c r="C35" s="6">
        <v>19</v>
      </c>
      <c r="D35" s="7">
        <f t="shared" ref="D35" si="5">45.28*C35</f>
        <v>860.32</v>
      </c>
    </row>
    <row r="36" spans="1:4" ht="20" customHeight="1" x14ac:dyDescent="0.25">
      <c r="A36" s="22"/>
      <c r="B36" s="16"/>
      <c r="C36" s="6">
        <v>48</v>
      </c>
      <c r="D36" s="7">
        <f>45.28*C36</f>
        <v>2173.44</v>
      </c>
    </row>
    <row r="37" spans="1:4" ht="20" customHeight="1" x14ac:dyDescent="0.25">
      <c r="A37" s="22"/>
      <c r="B37" s="14" t="s">
        <v>9</v>
      </c>
      <c r="C37" s="6">
        <v>14</v>
      </c>
      <c r="D37" s="7">
        <f>45.14*C37</f>
        <v>631.96</v>
      </c>
    </row>
    <row r="38" spans="1:4" ht="20" customHeight="1" x14ac:dyDescent="0.25">
      <c r="A38" s="22"/>
      <c r="B38" s="15"/>
      <c r="C38" s="6">
        <v>19</v>
      </c>
      <c r="D38" s="7">
        <f t="shared" ref="D38:D39" si="6">45.14*C38</f>
        <v>857.66</v>
      </c>
    </row>
    <row r="39" spans="1:4" ht="20" customHeight="1" x14ac:dyDescent="0.25">
      <c r="A39" s="22"/>
      <c r="B39" s="16"/>
      <c r="C39" s="6">
        <v>48</v>
      </c>
      <c r="D39" s="7">
        <f t="shared" si="6"/>
        <v>2166.7200000000003</v>
      </c>
    </row>
    <row r="40" spans="1:4" ht="20" customHeight="1" x14ac:dyDescent="0.25">
      <c r="A40" s="22"/>
      <c r="B40" s="14" t="s">
        <v>10</v>
      </c>
      <c r="C40" s="6">
        <v>14</v>
      </c>
      <c r="D40" s="7">
        <f>44.33*C40</f>
        <v>620.62</v>
      </c>
    </row>
    <row r="41" spans="1:4" ht="20" customHeight="1" x14ac:dyDescent="0.25">
      <c r="A41" s="22"/>
      <c r="B41" s="15"/>
      <c r="C41" s="6">
        <v>19</v>
      </c>
      <c r="D41" s="7">
        <f t="shared" ref="D41:D42" si="7">44.33*C41</f>
        <v>842.27</v>
      </c>
    </row>
    <row r="42" spans="1:4" ht="20" customHeight="1" x14ac:dyDescent="0.25">
      <c r="A42" s="22"/>
      <c r="B42" s="16"/>
      <c r="C42" s="6">
        <v>48</v>
      </c>
      <c r="D42" s="7">
        <f t="shared" si="7"/>
        <v>2127.84</v>
      </c>
    </row>
    <row r="43" spans="1:4" ht="20" customHeight="1" x14ac:dyDescent="0.25">
      <c r="A43" s="22"/>
      <c r="B43" s="14" t="s">
        <v>11</v>
      </c>
      <c r="C43" s="6">
        <v>14</v>
      </c>
      <c r="D43" s="7">
        <f>44.14*C43</f>
        <v>617.96</v>
      </c>
    </row>
    <row r="44" spans="1:4" ht="20" customHeight="1" x14ac:dyDescent="0.25">
      <c r="A44" s="22"/>
      <c r="B44" s="15"/>
      <c r="C44" s="6">
        <v>19</v>
      </c>
      <c r="D44" s="7">
        <f>44.14*C44</f>
        <v>838.66</v>
      </c>
    </row>
    <row r="45" spans="1:4" ht="20" customHeight="1" x14ac:dyDescent="0.25">
      <c r="A45" s="22"/>
      <c r="B45" s="16"/>
      <c r="C45" s="6">
        <v>48</v>
      </c>
      <c r="D45" s="7">
        <f>44.14*C45</f>
        <v>2118.7200000000003</v>
      </c>
    </row>
    <row r="46" spans="1:4" ht="20" customHeight="1" x14ac:dyDescent="0.25">
      <c r="A46" s="22"/>
      <c r="B46" s="14" t="s">
        <v>12</v>
      </c>
      <c r="C46" s="6">
        <v>14</v>
      </c>
      <c r="D46" s="7">
        <f>44.17*C46</f>
        <v>618.38</v>
      </c>
    </row>
    <row r="47" spans="1:4" ht="20" customHeight="1" x14ac:dyDescent="0.25">
      <c r="A47" s="22"/>
      <c r="B47" s="15"/>
      <c r="C47" s="6">
        <v>19</v>
      </c>
      <c r="D47" s="7">
        <f>44.17*C47</f>
        <v>839.23</v>
      </c>
    </row>
    <row r="48" spans="1:4" ht="20" customHeight="1" x14ac:dyDescent="0.25">
      <c r="A48" s="22"/>
      <c r="B48" s="16"/>
      <c r="C48" s="6">
        <v>48</v>
      </c>
      <c r="D48" s="7">
        <f>44.17*C48</f>
        <v>2120.16</v>
      </c>
    </row>
    <row r="49" spans="1:4" ht="20" customHeight="1" x14ac:dyDescent="0.25">
      <c r="A49" s="22"/>
      <c r="B49" s="14" t="s">
        <v>13</v>
      </c>
      <c r="C49" s="6">
        <v>14</v>
      </c>
      <c r="D49" s="7">
        <f>44.16*C49</f>
        <v>618.24</v>
      </c>
    </row>
    <row r="50" spans="1:4" ht="20" customHeight="1" x14ac:dyDescent="0.25">
      <c r="A50" s="22"/>
      <c r="B50" s="15"/>
      <c r="C50" s="6">
        <v>19</v>
      </c>
      <c r="D50" s="7">
        <f t="shared" ref="D50:D51" si="8">44.16*C50</f>
        <v>839.04</v>
      </c>
    </row>
    <row r="51" spans="1:4" ht="20" customHeight="1" x14ac:dyDescent="0.25">
      <c r="A51" s="22"/>
      <c r="B51" s="16"/>
      <c r="C51" s="6">
        <v>48</v>
      </c>
      <c r="D51" s="7">
        <f t="shared" si="8"/>
        <v>2119.6799999999998</v>
      </c>
    </row>
    <row r="52" spans="1:4" ht="20" customHeight="1" x14ac:dyDescent="0.25">
      <c r="A52" s="22"/>
      <c r="B52" s="14" t="s">
        <v>14</v>
      </c>
      <c r="C52" s="6">
        <v>14</v>
      </c>
      <c r="D52" s="7">
        <f>45.37*C52</f>
        <v>635.17999999999995</v>
      </c>
    </row>
    <row r="53" spans="1:4" ht="20" customHeight="1" x14ac:dyDescent="0.25">
      <c r="A53" s="22"/>
      <c r="B53" s="15"/>
      <c r="C53" s="6">
        <v>19</v>
      </c>
      <c r="D53" s="7">
        <f t="shared" ref="D53:D54" si="9">45.37*C53</f>
        <v>862.03</v>
      </c>
    </row>
    <row r="54" spans="1:4" ht="20" customHeight="1" x14ac:dyDescent="0.25">
      <c r="A54" s="22"/>
      <c r="B54" s="16"/>
      <c r="C54" s="6">
        <v>48</v>
      </c>
      <c r="D54" s="7">
        <f t="shared" si="9"/>
        <v>2177.7599999999998</v>
      </c>
    </row>
    <row r="55" spans="1:4" ht="20" customHeight="1" x14ac:dyDescent="0.25">
      <c r="A55" s="22"/>
      <c r="B55" s="17" t="s">
        <v>15</v>
      </c>
      <c r="C55" s="6">
        <v>14</v>
      </c>
      <c r="D55" s="7">
        <f>45.24*C55</f>
        <v>633.36</v>
      </c>
    </row>
    <row r="56" spans="1:4" ht="20" customHeight="1" x14ac:dyDescent="0.25">
      <c r="A56" s="22"/>
      <c r="B56" s="17"/>
      <c r="C56" s="6">
        <v>19</v>
      </c>
      <c r="D56" s="7">
        <f t="shared" ref="D56:D57" si="10">45.24*C56</f>
        <v>859.56000000000006</v>
      </c>
    </row>
    <row r="57" spans="1:4" ht="20" customHeight="1" x14ac:dyDescent="0.25">
      <c r="A57" s="23"/>
      <c r="B57" s="17"/>
      <c r="C57" s="6">
        <v>48</v>
      </c>
      <c r="D57" s="7">
        <f t="shared" si="10"/>
        <v>2171.52</v>
      </c>
    </row>
    <row r="58" spans="1:4" ht="20" customHeight="1" x14ac:dyDescent="0.25">
      <c r="A58" s="18" t="s">
        <v>17</v>
      </c>
      <c r="B58" s="8" t="s">
        <v>7</v>
      </c>
      <c r="C58" s="9"/>
      <c r="D58" s="7">
        <v>44.14</v>
      </c>
    </row>
    <row r="59" spans="1:4" ht="20" customHeight="1" x14ac:dyDescent="0.25">
      <c r="A59" s="19"/>
      <c r="B59" s="10" t="s">
        <v>8</v>
      </c>
      <c r="C59" s="9"/>
      <c r="D59" s="7">
        <v>45.28</v>
      </c>
    </row>
    <row r="60" spans="1:4" ht="20" customHeight="1" x14ac:dyDescent="0.25">
      <c r="A60" s="19"/>
      <c r="B60" s="10" t="s">
        <v>9</v>
      </c>
      <c r="C60" s="9"/>
      <c r="D60" s="7">
        <v>45.14</v>
      </c>
    </row>
    <row r="61" spans="1:4" ht="20" customHeight="1" x14ac:dyDescent="0.25">
      <c r="A61" s="19"/>
      <c r="B61" s="10" t="s">
        <v>10</v>
      </c>
      <c r="C61" s="9"/>
      <c r="D61" s="7">
        <v>44.33</v>
      </c>
    </row>
    <row r="62" spans="1:4" ht="20" customHeight="1" x14ac:dyDescent="0.25">
      <c r="A62" s="19"/>
      <c r="B62" s="10" t="s">
        <v>11</v>
      </c>
      <c r="C62" s="9"/>
      <c r="D62" s="7">
        <v>44.35</v>
      </c>
    </row>
    <row r="63" spans="1:4" ht="20" customHeight="1" x14ac:dyDescent="0.25">
      <c r="A63" s="19"/>
      <c r="B63" s="10" t="s">
        <v>12</v>
      </c>
      <c r="C63" s="9"/>
      <c r="D63" s="7">
        <v>44.17</v>
      </c>
    </row>
    <row r="64" spans="1:4" ht="20" customHeight="1" x14ac:dyDescent="0.25">
      <c r="A64" s="19"/>
      <c r="B64" s="10" t="s">
        <v>13</v>
      </c>
      <c r="C64" s="9"/>
      <c r="D64" s="7">
        <v>44.16</v>
      </c>
    </row>
    <row r="65" spans="1:4" ht="20" customHeight="1" x14ac:dyDescent="0.25">
      <c r="A65" s="19"/>
      <c r="B65" s="10" t="s">
        <v>14</v>
      </c>
      <c r="C65" s="9"/>
      <c r="D65" s="7">
        <v>45.37</v>
      </c>
    </row>
    <row r="66" spans="1:4" ht="20" customHeight="1" x14ac:dyDescent="0.25">
      <c r="A66" s="20"/>
      <c r="B66" s="10" t="s">
        <v>15</v>
      </c>
      <c r="C66" s="9"/>
      <c r="D66" s="7">
        <v>45.24</v>
      </c>
    </row>
  </sheetData>
  <mergeCells count="23">
    <mergeCell ref="A1:D1"/>
    <mergeCell ref="B2:C2"/>
    <mergeCell ref="A4:A30"/>
    <mergeCell ref="B4:B6"/>
    <mergeCell ref="B7:B9"/>
    <mergeCell ref="B10:B12"/>
    <mergeCell ref="B13:B15"/>
    <mergeCell ref="B16:B18"/>
    <mergeCell ref="B19:B21"/>
    <mergeCell ref="B22:B24"/>
    <mergeCell ref="B52:B54"/>
    <mergeCell ref="B55:B57"/>
    <mergeCell ref="A58:A66"/>
    <mergeCell ref="B25:B27"/>
    <mergeCell ref="B28:B30"/>
    <mergeCell ref="A31:A57"/>
    <mergeCell ref="B31:B33"/>
    <mergeCell ref="B34:B36"/>
    <mergeCell ref="B37:B39"/>
    <mergeCell ref="B40:B42"/>
    <mergeCell ref="B43:B45"/>
    <mergeCell ref="B46:B48"/>
    <mergeCell ref="B49:B51"/>
  </mergeCells>
  <pageMargins left="0.70866141732283472" right="0.70866141732283472" top="0.74803149606299213" bottom="0.74803149606299213" header="0.31496062992125984" footer="0.31496062992125984"/>
  <pageSetup scale="90" orientation="portrait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8D7D-0B9B-4A18-B26C-868674D412DB}">
  <dimension ref="A1:D66"/>
  <sheetViews>
    <sheetView workbookViewId="0">
      <selection activeCell="D17" sqref="D17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58.25" customHeight="1" x14ac:dyDescent="0.25">
      <c r="A1" s="24" t="s">
        <v>0</v>
      </c>
      <c r="B1" s="24"/>
      <c r="C1" s="24"/>
      <c r="D1" s="24"/>
    </row>
    <row r="2" spans="1:4" x14ac:dyDescent="0.25">
      <c r="B2" s="25" t="s">
        <v>18</v>
      </c>
      <c r="C2" s="25"/>
      <c r="D2" s="25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20" customHeight="1" x14ac:dyDescent="0.25">
      <c r="A4" s="18" t="s">
        <v>6</v>
      </c>
      <c r="B4" s="14" t="s">
        <v>7</v>
      </c>
      <c r="C4" s="6">
        <v>14</v>
      </c>
      <c r="D4" s="7">
        <f>106.03*C4</f>
        <v>1484.42</v>
      </c>
    </row>
    <row r="5" spans="1:4" ht="20" customHeight="1" x14ac:dyDescent="0.25">
      <c r="A5" s="19"/>
      <c r="B5" s="15"/>
      <c r="C5" s="6">
        <v>19</v>
      </c>
      <c r="D5" s="7">
        <f>106.03*C5</f>
        <v>2014.57</v>
      </c>
    </row>
    <row r="6" spans="1:4" ht="20" customHeight="1" x14ac:dyDescent="0.25">
      <c r="A6" s="19"/>
      <c r="B6" s="16"/>
      <c r="C6" s="6">
        <v>48</v>
      </c>
      <c r="D6" s="7">
        <f>106.03*C6</f>
        <v>5089.4400000000005</v>
      </c>
    </row>
    <row r="7" spans="1:4" ht="20" customHeight="1" x14ac:dyDescent="0.25">
      <c r="A7" s="19"/>
      <c r="B7" s="14" t="s">
        <v>8</v>
      </c>
      <c r="C7" s="6">
        <v>14</v>
      </c>
      <c r="D7" s="7">
        <f>70.99*C7</f>
        <v>993.8599999999999</v>
      </c>
    </row>
    <row r="8" spans="1:4" ht="20" customHeight="1" x14ac:dyDescent="0.25">
      <c r="A8" s="19"/>
      <c r="B8" s="15"/>
      <c r="C8" s="6">
        <v>19</v>
      </c>
      <c r="D8" s="7">
        <f>70.99*C8</f>
        <v>1348.81</v>
      </c>
    </row>
    <row r="9" spans="1:4" ht="20" customHeight="1" x14ac:dyDescent="0.25">
      <c r="A9" s="19"/>
      <c r="B9" s="16"/>
      <c r="C9" s="6">
        <v>48</v>
      </c>
      <c r="D9" s="7">
        <f>70.99*C9</f>
        <v>3407.5199999999995</v>
      </c>
    </row>
    <row r="10" spans="1:4" ht="20" customHeight="1" x14ac:dyDescent="0.25">
      <c r="A10" s="19"/>
      <c r="B10" s="14" t="s">
        <v>9</v>
      </c>
      <c r="C10" s="6">
        <v>14</v>
      </c>
      <c r="D10" s="7">
        <f>70.29*C10</f>
        <v>984.06000000000006</v>
      </c>
    </row>
    <row r="11" spans="1:4" ht="20" customHeight="1" x14ac:dyDescent="0.25">
      <c r="A11" s="19"/>
      <c r="B11" s="15"/>
      <c r="C11" s="6">
        <v>19</v>
      </c>
      <c r="D11" s="7">
        <f>70.29*C11</f>
        <v>1335.5100000000002</v>
      </c>
    </row>
    <row r="12" spans="1:4" ht="20" customHeight="1" x14ac:dyDescent="0.25">
      <c r="A12" s="19"/>
      <c r="B12" s="16"/>
      <c r="C12" s="6">
        <v>48</v>
      </c>
      <c r="D12" s="7">
        <f>70.29*C12</f>
        <v>3373.92</v>
      </c>
    </row>
    <row r="13" spans="1:4" ht="20" customHeight="1" x14ac:dyDescent="0.25">
      <c r="A13" s="19"/>
      <c r="B13" s="14" t="s">
        <v>10</v>
      </c>
      <c r="C13" s="6">
        <v>14</v>
      </c>
      <c r="D13" s="7">
        <f>71.03*C13</f>
        <v>994.42000000000007</v>
      </c>
    </row>
    <row r="14" spans="1:4" ht="20" customHeight="1" x14ac:dyDescent="0.25">
      <c r="A14" s="19"/>
      <c r="B14" s="15"/>
      <c r="C14" s="6">
        <v>19</v>
      </c>
      <c r="D14" s="7">
        <f t="shared" ref="D14" si="0">44.33*C14</f>
        <v>842.27</v>
      </c>
    </row>
    <row r="15" spans="1:4" ht="20" customHeight="1" x14ac:dyDescent="0.25">
      <c r="A15" s="19"/>
      <c r="B15" s="16"/>
      <c r="C15" s="6">
        <v>48</v>
      </c>
      <c r="D15" s="7">
        <f>70.03*C15</f>
        <v>3361.44</v>
      </c>
    </row>
    <row r="16" spans="1:4" ht="20" customHeight="1" x14ac:dyDescent="0.25">
      <c r="A16" s="19"/>
      <c r="B16" s="14" t="s">
        <v>11</v>
      </c>
      <c r="C16" s="6">
        <v>14</v>
      </c>
      <c r="D16" s="7">
        <f>71.09*C16</f>
        <v>995.26</v>
      </c>
    </row>
    <row r="17" spans="1:4" ht="20" customHeight="1" x14ac:dyDescent="0.25">
      <c r="A17" s="19"/>
      <c r="B17" s="15"/>
      <c r="C17" s="6">
        <v>19</v>
      </c>
      <c r="D17" s="7">
        <f>71.09*C17</f>
        <v>1350.71</v>
      </c>
    </row>
    <row r="18" spans="1:4" ht="20" customHeight="1" x14ac:dyDescent="0.25">
      <c r="A18" s="19"/>
      <c r="B18" s="16"/>
      <c r="C18" s="6">
        <v>48</v>
      </c>
      <c r="D18" s="7">
        <f>70.09*C18</f>
        <v>3364.32</v>
      </c>
    </row>
    <row r="19" spans="1:4" ht="20" customHeight="1" x14ac:dyDescent="0.25">
      <c r="A19" s="19"/>
      <c r="B19" s="14" t="s">
        <v>12</v>
      </c>
      <c r="C19" s="6">
        <v>14</v>
      </c>
      <c r="D19" s="7">
        <f>70.91*C19</f>
        <v>992.74</v>
      </c>
    </row>
    <row r="20" spans="1:4" ht="20" customHeight="1" x14ac:dyDescent="0.25">
      <c r="A20" s="19"/>
      <c r="B20" s="15"/>
      <c r="C20" s="6">
        <v>19</v>
      </c>
      <c r="D20" s="7">
        <f>70.91*C20</f>
        <v>1347.29</v>
      </c>
    </row>
    <row r="21" spans="1:4" ht="20" customHeight="1" x14ac:dyDescent="0.25">
      <c r="A21" s="19"/>
      <c r="B21" s="16"/>
      <c r="C21" s="6">
        <v>48</v>
      </c>
      <c r="D21" s="7">
        <f>70.91*C21</f>
        <v>3403.68</v>
      </c>
    </row>
    <row r="22" spans="1:4" ht="20" customHeight="1" x14ac:dyDescent="0.25">
      <c r="A22" s="19"/>
      <c r="B22" s="14" t="s">
        <v>13</v>
      </c>
      <c r="C22" s="6">
        <v>14</v>
      </c>
      <c r="D22" s="7">
        <f>70.9*C22</f>
        <v>992.60000000000014</v>
      </c>
    </row>
    <row r="23" spans="1:4" ht="20" customHeight="1" x14ac:dyDescent="0.25">
      <c r="A23" s="19"/>
      <c r="B23" s="15"/>
      <c r="C23" s="6">
        <v>19</v>
      </c>
      <c r="D23" s="7">
        <f>70.9*C23</f>
        <v>1347.1000000000001</v>
      </c>
    </row>
    <row r="24" spans="1:4" ht="20" customHeight="1" x14ac:dyDescent="0.25">
      <c r="A24" s="19"/>
      <c r="B24" s="16"/>
      <c r="C24" s="6">
        <v>48</v>
      </c>
      <c r="D24" s="7">
        <f>70.9*C24</f>
        <v>3403.2000000000003</v>
      </c>
    </row>
    <row r="25" spans="1:4" ht="20" customHeight="1" x14ac:dyDescent="0.25">
      <c r="A25" s="19"/>
      <c r="B25" s="14" t="s">
        <v>14</v>
      </c>
      <c r="C25" s="6">
        <v>14</v>
      </c>
      <c r="D25" s="7">
        <f>71.56*C25</f>
        <v>1001.84</v>
      </c>
    </row>
    <row r="26" spans="1:4" ht="20" customHeight="1" x14ac:dyDescent="0.25">
      <c r="A26" s="19"/>
      <c r="B26" s="15"/>
      <c r="C26" s="6">
        <v>19</v>
      </c>
      <c r="D26" s="7">
        <f>71.56*C26</f>
        <v>1359.64</v>
      </c>
    </row>
    <row r="27" spans="1:4" ht="20" customHeight="1" x14ac:dyDescent="0.25">
      <c r="A27" s="19"/>
      <c r="B27" s="16"/>
      <c r="C27" s="6">
        <v>48</v>
      </c>
      <c r="D27" s="7">
        <f>71.56*C27</f>
        <v>3434.88</v>
      </c>
    </row>
    <row r="28" spans="1:4" ht="20" customHeight="1" x14ac:dyDescent="0.25">
      <c r="A28" s="19"/>
      <c r="B28" s="14" t="s">
        <v>15</v>
      </c>
      <c r="C28" s="6">
        <v>14</v>
      </c>
      <c r="D28" s="7">
        <f>71.43*C28</f>
        <v>1000.0200000000001</v>
      </c>
    </row>
    <row r="29" spans="1:4" ht="20" customHeight="1" x14ac:dyDescent="0.25">
      <c r="A29" s="19"/>
      <c r="B29" s="15"/>
      <c r="C29" s="6">
        <v>19</v>
      </c>
      <c r="D29" s="7">
        <f>71.43*C29</f>
        <v>1357.17</v>
      </c>
    </row>
    <row r="30" spans="1:4" ht="20" customHeight="1" x14ac:dyDescent="0.25">
      <c r="A30" s="19"/>
      <c r="B30" s="15"/>
      <c r="C30" s="6">
        <v>48</v>
      </c>
      <c r="D30" s="7">
        <f>471.43*C30</f>
        <v>22628.639999999999</v>
      </c>
    </row>
    <row r="31" spans="1:4" ht="20" customHeight="1" x14ac:dyDescent="0.25">
      <c r="A31" s="21" t="s">
        <v>16</v>
      </c>
      <c r="B31" s="14" t="s">
        <v>7</v>
      </c>
      <c r="C31" s="6">
        <v>14</v>
      </c>
      <c r="D31" s="7">
        <f>36.27*C31</f>
        <v>507.78000000000003</v>
      </c>
    </row>
    <row r="32" spans="1:4" ht="20" customHeight="1" x14ac:dyDescent="0.25">
      <c r="A32" s="22"/>
      <c r="B32" s="15"/>
      <c r="C32" s="6">
        <v>19</v>
      </c>
      <c r="D32" s="7">
        <f>36.27*C32</f>
        <v>689.13000000000011</v>
      </c>
    </row>
    <row r="33" spans="1:4" ht="20" customHeight="1" x14ac:dyDescent="0.25">
      <c r="A33" s="22"/>
      <c r="B33" s="16"/>
      <c r="C33" s="6">
        <v>48</v>
      </c>
      <c r="D33" s="7">
        <f>36.27*C33</f>
        <v>1740.96</v>
      </c>
    </row>
    <row r="34" spans="1:4" ht="20" customHeight="1" x14ac:dyDescent="0.25">
      <c r="A34" s="22"/>
      <c r="B34" s="14" t="s">
        <v>8</v>
      </c>
      <c r="C34" s="6">
        <v>14</v>
      </c>
      <c r="D34" s="7">
        <f>33.68*C34</f>
        <v>471.52</v>
      </c>
    </row>
    <row r="35" spans="1:4" ht="20" customHeight="1" x14ac:dyDescent="0.25">
      <c r="A35" s="22"/>
      <c r="B35" s="15"/>
      <c r="C35" s="6">
        <v>19</v>
      </c>
      <c r="D35" s="7">
        <f>33.68*C35</f>
        <v>639.91999999999996</v>
      </c>
    </row>
    <row r="36" spans="1:4" ht="20" customHeight="1" x14ac:dyDescent="0.25">
      <c r="A36" s="22"/>
      <c r="B36" s="16"/>
      <c r="C36" s="6">
        <v>48</v>
      </c>
      <c r="D36" s="7">
        <f>36.68*C36</f>
        <v>1760.6399999999999</v>
      </c>
    </row>
    <row r="37" spans="1:4" ht="20" customHeight="1" x14ac:dyDescent="0.25">
      <c r="A37" s="22"/>
      <c r="B37" s="14" t="s">
        <v>9</v>
      </c>
      <c r="C37" s="6">
        <v>14</v>
      </c>
      <c r="D37" s="7">
        <f>30.1*C37</f>
        <v>421.40000000000003</v>
      </c>
    </row>
    <row r="38" spans="1:4" ht="20" customHeight="1" x14ac:dyDescent="0.25">
      <c r="A38" s="22"/>
      <c r="B38" s="15"/>
      <c r="C38" s="6">
        <v>19</v>
      </c>
      <c r="D38" s="7">
        <f>30.1*C38</f>
        <v>571.9</v>
      </c>
    </row>
    <row r="39" spans="1:4" ht="20" customHeight="1" x14ac:dyDescent="0.25">
      <c r="A39" s="22"/>
      <c r="B39" s="16"/>
      <c r="C39" s="6">
        <v>48</v>
      </c>
      <c r="D39" s="7">
        <f>30.1*C39</f>
        <v>1444.8000000000002</v>
      </c>
    </row>
    <row r="40" spans="1:4" ht="20" customHeight="1" x14ac:dyDescent="0.25">
      <c r="A40" s="22"/>
      <c r="B40" s="14" t="s">
        <v>10</v>
      </c>
      <c r="C40" s="6">
        <v>14</v>
      </c>
      <c r="D40" s="7">
        <f>33.72*C40</f>
        <v>472.08</v>
      </c>
    </row>
    <row r="41" spans="1:4" ht="20" customHeight="1" x14ac:dyDescent="0.25">
      <c r="A41" s="22"/>
      <c r="B41" s="15"/>
      <c r="C41" s="6">
        <v>19</v>
      </c>
      <c r="D41" s="7">
        <f>33.72*C41</f>
        <v>640.67999999999995</v>
      </c>
    </row>
    <row r="42" spans="1:4" ht="20" customHeight="1" x14ac:dyDescent="0.25">
      <c r="A42" s="22"/>
      <c r="B42" s="16"/>
      <c r="C42" s="6">
        <v>48</v>
      </c>
      <c r="D42" s="7">
        <f>33.72*C42</f>
        <v>1618.56</v>
      </c>
    </row>
    <row r="43" spans="1:4" ht="20" customHeight="1" x14ac:dyDescent="0.25">
      <c r="A43" s="22"/>
      <c r="B43" s="14" t="s">
        <v>11</v>
      </c>
      <c r="C43" s="6">
        <v>14</v>
      </c>
      <c r="D43" s="7">
        <f>35.83*C43</f>
        <v>501.62</v>
      </c>
    </row>
    <row r="44" spans="1:4" ht="20" customHeight="1" x14ac:dyDescent="0.25">
      <c r="A44" s="22"/>
      <c r="B44" s="15"/>
      <c r="C44" s="6">
        <v>19</v>
      </c>
      <c r="D44" s="7">
        <f>35.83*C44</f>
        <v>680.77</v>
      </c>
    </row>
    <row r="45" spans="1:4" ht="20" customHeight="1" x14ac:dyDescent="0.25">
      <c r="A45" s="22"/>
      <c r="B45" s="16"/>
      <c r="C45" s="6">
        <v>48</v>
      </c>
      <c r="D45" s="7">
        <f>35.83*C45</f>
        <v>1719.84</v>
      </c>
    </row>
    <row r="46" spans="1:4" ht="20" customHeight="1" x14ac:dyDescent="0.25">
      <c r="A46" s="22"/>
      <c r="B46" s="14" t="s">
        <v>12</v>
      </c>
      <c r="C46" s="6">
        <v>14</v>
      </c>
      <c r="D46" s="7">
        <f>35.65*C46</f>
        <v>499.09999999999997</v>
      </c>
    </row>
    <row r="47" spans="1:4" ht="20" customHeight="1" x14ac:dyDescent="0.25">
      <c r="A47" s="22"/>
      <c r="B47" s="15"/>
      <c r="C47" s="6">
        <v>19</v>
      </c>
      <c r="D47" s="7">
        <f>35.65*C47</f>
        <v>677.35</v>
      </c>
    </row>
    <row r="48" spans="1:4" ht="20" customHeight="1" x14ac:dyDescent="0.25">
      <c r="A48" s="22"/>
      <c r="B48" s="16"/>
      <c r="C48" s="6">
        <v>48</v>
      </c>
      <c r="D48" s="7">
        <f>35.65*C48</f>
        <v>1711.1999999999998</v>
      </c>
    </row>
    <row r="49" spans="1:4" ht="20" customHeight="1" x14ac:dyDescent="0.25">
      <c r="A49" s="22"/>
      <c r="B49" s="14" t="s">
        <v>13</v>
      </c>
      <c r="C49" s="6">
        <v>14</v>
      </c>
      <c r="D49" s="7">
        <f>35.64*C49</f>
        <v>498.96000000000004</v>
      </c>
    </row>
    <row r="50" spans="1:4" ht="20" customHeight="1" x14ac:dyDescent="0.25">
      <c r="A50" s="22"/>
      <c r="B50" s="15"/>
      <c r="C50" s="6">
        <v>19</v>
      </c>
      <c r="D50" s="7">
        <f>35.64*C50</f>
        <v>677.16</v>
      </c>
    </row>
    <row r="51" spans="1:4" ht="20" customHeight="1" x14ac:dyDescent="0.25">
      <c r="A51" s="22"/>
      <c r="B51" s="16"/>
      <c r="C51" s="6">
        <v>48</v>
      </c>
      <c r="D51" s="7">
        <f>35.64*C51</f>
        <v>1710.72</v>
      </c>
    </row>
    <row r="52" spans="1:4" ht="20" customHeight="1" x14ac:dyDescent="0.25">
      <c r="A52" s="22"/>
      <c r="B52" s="14" t="s">
        <v>14</v>
      </c>
      <c r="C52" s="6">
        <v>14</v>
      </c>
      <c r="D52" s="7">
        <f>42.87*C52</f>
        <v>600.17999999999995</v>
      </c>
    </row>
    <row r="53" spans="1:4" ht="20" customHeight="1" x14ac:dyDescent="0.25">
      <c r="A53" s="22"/>
      <c r="B53" s="15"/>
      <c r="C53" s="6">
        <v>19</v>
      </c>
      <c r="D53" s="7">
        <f>42.87*C53</f>
        <v>814.53</v>
      </c>
    </row>
    <row r="54" spans="1:4" ht="20" customHeight="1" x14ac:dyDescent="0.25">
      <c r="A54" s="22"/>
      <c r="B54" s="16"/>
      <c r="C54" s="6">
        <v>48</v>
      </c>
      <c r="D54" s="7">
        <f>42.87*C54</f>
        <v>2057.7599999999998</v>
      </c>
    </row>
    <row r="55" spans="1:4" ht="20" customHeight="1" x14ac:dyDescent="0.25">
      <c r="A55" s="22"/>
      <c r="B55" s="17" t="s">
        <v>15</v>
      </c>
      <c r="C55" s="6">
        <v>14</v>
      </c>
      <c r="D55" s="7">
        <f>42.74*C55</f>
        <v>598.36</v>
      </c>
    </row>
    <row r="56" spans="1:4" ht="20" customHeight="1" x14ac:dyDescent="0.25">
      <c r="A56" s="22"/>
      <c r="B56" s="17"/>
      <c r="C56" s="6">
        <v>19</v>
      </c>
      <c r="D56" s="7">
        <f>42.74*C56</f>
        <v>812.06000000000006</v>
      </c>
    </row>
    <row r="57" spans="1:4" ht="20" customHeight="1" x14ac:dyDescent="0.25">
      <c r="A57" s="23"/>
      <c r="B57" s="17"/>
      <c r="C57" s="6">
        <v>48</v>
      </c>
      <c r="D57" s="7">
        <f>42.74*C57</f>
        <v>2051.52</v>
      </c>
    </row>
    <row r="58" spans="1:4" ht="20" customHeight="1" x14ac:dyDescent="0.25">
      <c r="A58" s="18" t="s">
        <v>17</v>
      </c>
      <c r="B58" s="8" t="s">
        <v>7</v>
      </c>
      <c r="C58" s="9"/>
      <c r="D58" s="7">
        <v>36.270000000000003</v>
      </c>
    </row>
    <row r="59" spans="1:4" ht="20" customHeight="1" x14ac:dyDescent="0.25">
      <c r="A59" s="19"/>
      <c r="B59" s="10" t="s">
        <v>8</v>
      </c>
      <c r="C59" s="9"/>
      <c r="D59" s="7">
        <v>33.68</v>
      </c>
    </row>
    <row r="60" spans="1:4" ht="20" customHeight="1" x14ac:dyDescent="0.25">
      <c r="A60" s="19"/>
      <c r="B60" s="10" t="s">
        <v>9</v>
      </c>
      <c r="C60" s="9"/>
      <c r="D60" s="7">
        <v>30.1</v>
      </c>
    </row>
    <row r="61" spans="1:4" ht="20" customHeight="1" x14ac:dyDescent="0.25">
      <c r="A61" s="19"/>
      <c r="B61" s="10" t="s">
        <v>10</v>
      </c>
      <c r="C61" s="9"/>
      <c r="D61" s="7">
        <v>33.72</v>
      </c>
    </row>
    <row r="62" spans="1:4" ht="20" customHeight="1" x14ac:dyDescent="0.25">
      <c r="A62" s="19"/>
      <c r="B62" s="10" t="s">
        <v>11</v>
      </c>
      <c r="C62" s="9"/>
      <c r="D62" s="7">
        <v>35.83</v>
      </c>
    </row>
    <row r="63" spans="1:4" ht="20" customHeight="1" x14ac:dyDescent="0.25">
      <c r="A63" s="19"/>
      <c r="B63" s="10" t="s">
        <v>12</v>
      </c>
      <c r="C63" s="9"/>
      <c r="D63" s="7">
        <v>35.65</v>
      </c>
    </row>
    <row r="64" spans="1:4" ht="20" customHeight="1" x14ac:dyDescent="0.25">
      <c r="A64" s="19"/>
      <c r="B64" s="10" t="s">
        <v>13</v>
      </c>
      <c r="C64" s="9"/>
      <c r="D64" s="7">
        <v>35.64</v>
      </c>
    </row>
    <row r="65" spans="1:4" ht="20" customHeight="1" x14ac:dyDescent="0.25">
      <c r="A65" s="19"/>
      <c r="B65" s="10" t="s">
        <v>14</v>
      </c>
      <c r="C65" s="9"/>
      <c r="D65" s="7">
        <v>42.87</v>
      </c>
    </row>
    <row r="66" spans="1:4" ht="20" customHeight="1" x14ac:dyDescent="0.25">
      <c r="A66" s="20"/>
      <c r="B66" s="10" t="s">
        <v>15</v>
      </c>
      <c r="C66" s="9"/>
      <c r="D66" s="7">
        <v>42.74</v>
      </c>
    </row>
  </sheetData>
  <mergeCells count="23">
    <mergeCell ref="A1:D1"/>
    <mergeCell ref="B2:D2"/>
    <mergeCell ref="A4:A30"/>
    <mergeCell ref="B4:B6"/>
    <mergeCell ref="B7:B9"/>
    <mergeCell ref="B10:B12"/>
    <mergeCell ref="B13:B15"/>
    <mergeCell ref="B16:B18"/>
    <mergeCell ref="B19:B21"/>
    <mergeCell ref="B22:B24"/>
    <mergeCell ref="B52:B54"/>
    <mergeCell ref="B55:B57"/>
    <mergeCell ref="A58:A66"/>
    <mergeCell ref="B25:B27"/>
    <mergeCell ref="B28:B30"/>
    <mergeCell ref="A31:A57"/>
    <mergeCell ref="B31:B33"/>
    <mergeCell ref="B34:B36"/>
    <mergeCell ref="B37:B39"/>
    <mergeCell ref="B40:B42"/>
    <mergeCell ref="B43:B45"/>
    <mergeCell ref="B46:B48"/>
    <mergeCell ref="B49:B51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090C-1437-43BC-989D-4D533CDB8A7C}">
  <dimension ref="A1:D66"/>
  <sheetViews>
    <sheetView topLeftCell="A39" workbookViewId="0">
      <selection activeCell="E11" sqref="E11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58.25" customHeight="1" x14ac:dyDescent="0.25">
      <c r="A1" s="24" t="s">
        <v>0</v>
      </c>
      <c r="B1" s="24"/>
      <c r="C1" s="24"/>
      <c r="D1" s="24"/>
    </row>
    <row r="2" spans="1:4" x14ac:dyDescent="0.25">
      <c r="B2" s="25" t="s">
        <v>19</v>
      </c>
      <c r="C2" s="25"/>
      <c r="D2" s="25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20" customHeight="1" x14ac:dyDescent="0.25">
      <c r="A4" s="18" t="s">
        <v>6</v>
      </c>
      <c r="B4" s="14" t="s">
        <v>7</v>
      </c>
      <c r="C4" s="6">
        <v>14</v>
      </c>
      <c r="D4" s="7">
        <f>36.62*C4</f>
        <v>512.67999999999995</v>
      </c>
    </row>
    <row r="5" spans="1:4" ht="20" customHeight="1" x14ac:dyDescent="0.25">
      <c r="A5" s="19"/>
      <c r="B5" s="15"/>
      <c r="C5" s="6">
        <v>19</v>
      </c>
      <c r="D5" s="7">
        <f>36.62*C5</f>
        <v>695.78</v>
      </c>
    </row>
    <row r="6" spans="1:4" ht="20" customHeight="1" x14ac:dyDescent="0.25">
      <c r="A6" s="19"/>
      <c r="B6" s="16"/>
      <c r="C6" s="6">
        <v>48</v>
      </c>
      <c r="D6" s="7">
        <f>36.62*C6</f>
        <v>1757.7599999999998</v>
      </c>
    </row>
    <row r="7" spans="1:4" ht="20" customHeight="1" x14ac:dyDescent="0.25">
      <c r="A7" s="19"/>
      <c r="B7" s="14" t="s">
        <v>8</v>
      </c>
      <c r="C7" s="6">
        <v>14</v>
      </c>
      <c r="D7" s="7">
        <f>36.63*C7</f>
        <v>512.82000000000005</v>
      </c>
    </row>
    <row r="8" spans="1:4" ht="20" customHeight="1" x14ac:dyDescent="0.25">
      <c r="A8" s="19"/>
      <c r="B8" s="15"/>
      <c r="C8" s="6">
        <v>19</v>
      </c>
      <c r="D8" s="7">
        <f>36.63*C8</f>
        <v>695.97</v>
      </c>
    </row>
    <row r="9" spans="1:4" ht="20" customHeight="1" x14ac:dyDescent="0.25">
      <c r="A9" s="19"/>
      <c r="B9" s="16"/>
      <c r="C9" s="6">
        <v>48</v>
      </c>
      <c r="D9" s="7">
        <f>36.63*C9</f>
        <v>1758.2400000000002</v>
      </c>
    </row>
    <row r="10" spans="1:4" ht="20" customHeight="1" x14ac:dyDescent="0.25">
      <c r="A10" s="19"/>
      <c r="B10" s="14" t="s">
        <v>9</v>
      </c>
      <c r="C10" s="6">
        <v>14</v>
      </c>
      <c r="D10" s="7">
        <f>36.3*C10</f>
        <v>508.19999999999993</v>
      </c>
    </row>
    <row r="11" spans="1:4" ht="20" customHeight="1" x14ac:dyDescent="0.25">
      <c r="A11" s="19"/>
      <c r="B11" s="15"/>
      <c r="C11" s="6">
        <v>19</v>
      </c>
      <c r="D11" s="7">
        <f>36.3*C11</f>
        <v>689.69999999999993</v>
      </c>
    </row>
    <row r="12" spans="1:4" ht="20" customHeight="1" x14ac:dyDescent="0.25">
      <c r="A12" s="19"/>
      <c r="B12" s="16"/>
      <c r="C12" s="6">
        <v>48</v>
      </c>
      <c r="D12" s="7">
        <f>36.3*C12</f>
        <v>1742.3999999999999</v>
      </c>
    </row>
    <row r="13" spans="1:4" ht="20" customHeight="1" x14ac:dyDescent="0.25">
      <c r="A13" s="19"/>
      <c r="B13" s="14" t="s">
        <v>10</v>
      </c>
      <c r="C13" s="6">
        <v>14</v>
      </c>
      <c r="D13" s="7">
        <f>36.67*C13</f>
        <v>513.38</v>
      </c>
    </row>
    <row r="14" spans="1:4" ht="20" customHeight="1" x14ac:dyDescent="0.25">
      <c r="A14" s="19"/>
      <c r="B14" s="15"/>
      <c r="C14" s="6">
        <v>19</v>
      </c>
      <c r="D14" s="7">
        <f>36.67*C14</f>
        <v>696.73</v>
      </c>
    </row>
    <row r="15" spans="1:4" ht="20" customHeight="1" x14ac:dyDescent="0.25">
      <c r="A15" s="19"/>
      <c r="B15" s="16"/>
      <c r="C15" s="6">
        <v>48</v>
      </c>
      <c r="D15" s="7">
        <f>36.67*C15</f>
        <v>1760.16</v>
      </c>
    </row>
    <row r="16" spans="1:4" ht="20" customHeight="1" x14ac:dyDescent="0.25">
      <c r="A16" s="19"/>
      <c r="B16" s="14" t="s">
        <v>11</v>
      </c>
      <c r="C16" s="6">
        <v>14</v>
      </c>
      <c r="D16" s="7">
        <f>36.83*C16</f>
        <v>515.62</v>
      </c>
    </row>
    <row r="17" spans="1:4" ht="20" customHeight="1" x14ac:dyDescent="0.25">
      <c r="A17" s="19"/>
      <c r="B17" s="15"/>
      <c r="C17" s="6">
        <v>19</v>
      </c>
      <c r="D17" s="7">
        <f>44.14*C17</f>
        <v>838.66</v>
      </c>
    </row>
    <row r="18" spans="1:4" ht="20" customHeight="1" x14ac:dyDescent="0.25">
      <c r="A18" s="19"/>
      <c r="B18" s="16"/>
      <c r="C18" s="6">
        <v>48</v>
      </c>
      <c r="D18" s="7">
        <f>44.14*C18</f>
        <v>2118.7200000000003</v>
      </c>
    </row>
    <row r="19" spans="1:4" ht="20" customHeight="1" x14ac:dyDescent="0.25">
      <c r="A19" s="19"/>
      <c r="B19" s="14" t="s">
        <v>12</v>
      </c>
      <c r="C19" s="6">
        <v>14</v>
      </c>
      <c r="D19" s="7">
        <f>44.17*C19</f>
        <v>618.38</v>
      </c>
    </row>
    <row r="20" spans="1:4" ht="20" customHeight="1" x14ac:dyDescent="0.25">
      <c r="A20" s="19"/>
      <c r="B20" s="15"/>
      <c r="C20" s="6">
        <v>19</v>
      </c>
      <c r="D20" s="7">
        <f>44.17*C20</f>
        <v>839.23</v>
      </c>
    </row>
    <row r="21" spans="1:4" ht="20" customHeight="1" x14ac:dyDescent="0.25">
      <c r="A21" s="19"/>
      <c r="B21" s="16"/>
      <c r="C21" s="6">
        <v>48</v>
      </c>
      <c r="D21" s="7">
        <f>44.17*C21</f>
        <v>2120.16</v>
      </c>
    </row>
    <row r="22" spans="1:4" ht="20" customHeight="1" x14ac:dyDescent="0.25">
      <c r="A22" s="19"/>
      <c r="B22" s="14" t="s">
        <v>13</v>
      </c>
      <c r="C22" s="6">
        <v>14</v>
      </c>
      <c r="D22" s="7">
        <f>44.16*C22</f>
        <v>618.24</v>
      </c>
    </row>
    <row r="23" spans="1:4" ht="20" customHeight="1" x14ac:dyDescent="0.25">
      <c r="A23" s="19"/>
      <c r="B23" s="15"/>
      <c r="C23" s="6">
        <v>19</v>
      </c>
      <c r="D23" s="7">
        <f t="shared" ref="D23:D24" si="0">44.16*C23</f>
        <v>839.04</v>
      </c>
    </row>
    <row r="24" spans="1:4" ht="20" customHeight="1" x14ac:dyDescent="0.25">
      <c r="A24" s="19"/>
      <c r="B24" s="16"/>
      <c r="C24" s="6">
        <v>48</v>
      </c>
      <c r="D24" s="7">
        <f t="shared" si="0"/>
        <v>2119.6799999999998</v>
      </c>
    </row>
    <row r="25" spans="1:4" ht="20" customHeight="1" x14ac:dyDescent="0.25">
      <c r="A25" s="19"/>
      <c r="B25" s="14" t="s">
        <v>14</v>
      </c>
      <c r="C25" s="6">
        <v>14</v>
      </c>
      <c r="D25" s="7">
        <f>45.37*C25</f>
        <v>635.17999999999995</v>
      </c>
    </row>
    <row r="26" spans="1:4" ht="20" customHeight="1" x14ac:dyDescent="0.25">
      <c r="A26" s="19"/>
      <c r="B26" s="15"/>
      <c r="C26" s="6">
        <v>19</v>
      </c>
      <c r="D26" s="7">
        <f t="shared" ref="D26:D27" si="1">45.37*C26</f>
        <v>862.03</v>
      </c>
    </row>
    <row r="27" spans="1:4" ht="20" customHeight="1" x14ac:dyDescent="0.25">
      <c r="A27" s="19"/>
      <c r="B27" s="16"/>
      <c r="C27" s="6">
        <v>48</v>
      </c>
      <c r="D27" s="7">
        <f t="shared" si="1"/>
        <v>2177.7599999999998</v>
      </c>
    </row>
    <row r="28" spans="1:4" ht="20" customHeight="1" x14ac:dyDescent="0.25">
      <c r="A28" s="19"/>
      <c r="B28" s="14" t="s">
        <v>15</v>
      </c>
      <c r="C28" s="6">
        <v>14</v>
      </c>
      <c r="D28" s="7">
        <f>45.24*C28</f>
        <v>633.36</v>
      </c>
    </row>
    <row r="29" spans="1:4" ht="20" customHeight="1" x14ac:dyDescent="0.25">
      <c r="A29" s="19"/>
      <c r="B29" s="15"/>
      <c r="C29" s="6">
        <v>19</v>
      </c>
      <c r="D29" s="7">
        <f t="shared" ref="D29:D30" si="2">45.24*C29</f>
        <v>859.56000000000006</v>
      </c>
    </row>
    <row r="30" spans="1:4" ht="20" customHeight="1" x14ac:dyDescent="0.25">
      <c r="A30" s="19"/>
      <c r="B30" s="15"/>
      <c r="C30" s="6">
        <v>48</v>
      </c>
      <c r="D30" s="7">
        <f t="shared" si="2"/>
        <v>2171.52</v>
      </c>
    </row>
    <row r="31" spans="1:4" ht="20" customHeight="1" x14ac:dyDescent="0.25">
      <c r="A31" s="21" t="s">
        <v>16</v>
      </c>
      <c r="B31" s="14" t="s">
        <v>7</v>
      </c>
      <c r="C31" s="6">
        <v>14</v>
      </c>
      <c r="D31" s="7">
        <f>44.14*C31</f>
        <v>617.96</v>
      </c>
    </row>
    <row r="32" spans="1:4" ht="20" customHeight="1" x14ac:dyDescent="0.25">
      <c r="A32" s="22"/>
      <c r="B32" s="15"/>
      <c r="C32" s="6">
        <v>19</v>
      </c>
      <c r="D32" s="7">
        <f>44.14*C32</f>
        <v>838.66</v>
      </c>
    </row>
    <row r="33" spans="1:4" ht="20" customHeight="1" x14ac:dyDescent="0.25">
      <c r="A33" s="22"/>
      <c r="B33" s="16"/>
      <c r="C33" s="6">
        <v>48</v>
      </c>
      <c r="D33" s="7">
        <f>44.14*C33</f>
        <v>2118.7200000000003</v>
      </c>
    </row>
    <row r="34" spans="1:4" ht="20" customHeight="1" x14ac:dyDescent="0.25">
      <c r="A34" s="22"/>
      <c r="B34" s="14" t="s">
        <v>8</v>
      </c>
      <c r="C34" s="6">
        <v>14</v>
      </c>
      <c r="D34" s="7">
        <f>45.28*C34</f>
        <v>633.92000000000007</v>
      </c>
    </row>
    <row r="35" spans="1:4" ht="20" customHeight="1" x14ac:dyDescent="0.25">
      <c r="A35" s="22"/>
      <c r="B35" s="15"/>
      <c r="C35" s="6">
        <v>19</v>
      </c>
      <c r="D35" s="7">
        <f t="shared" ref="D35" si="3">45.28*C35</f>
        <v>860.32</v>
      </c>
    </row>
    <row r="36" spans="1:4" ht="20" customHeight="1" x14ac:dyDescent="0.25">
      <c r="A36" s="22"/>
      <c r="B36" s="16"/>
      <c r="C36" s="6">
        <v>48</v>
      </c>
      <c r="D36" s="7">
        <f>45.28*C36</f>
        <v>2173.44</v>
      </c>
    </row>
    <row r="37" spans="1:4" ht="20" customHeight="1" x14ac:dyDescent="0.25">
      <c r="A37" s="22"/>
      <c r="B37" s="14" t="s">
        <v>9</v>
      </c>
      <c r="C37" s="6">
        <v>14</v>
      </c>
      <c r="D37" s="7">
        <f>45.14*C37</f>
        <v>631.96</v>
      </c>
    </row>
    <row r="38" spans="1:4" ht="20" customHeight="1" x14ac:dyDescent="0.25">
      <c r="A38" s="22"/>
      <c r="B38" s="15"/>
      <c r="C38" s="6">
        <v>19</v>
      </c>
      <c r="D38" s="7">
        <f t="shared" ref="D38:D39" si="4">45.14*C38</f>
        <v>857.66</v>
      </c>
    </row>
    <row r="39" spans="1:4" ht="20" customHeight="1" x14ac:dyDescent="0.25">
      <c r="A39" s="22"/>
      <c r="B39" s="16"/>
      <c r="C39" s="6">
        <v>48</v>
      </c>
      <c r="D39" s="7">
        <f t="shared" si="4"/>
        <v>2166.7200000000003</v>
      </c>
    </row>
    <row r="40" spans="1:4" ht="20" customHeight="1" x14ac:dyDescent="0.25">
      <c r="A40" s="22"/>
      <c r="B40" s="14" t="s">
        <v>10</v>
      </c>
      <c r="C40" s="6">
        <v>14</v>
      </c>
      <c r="D40" s="7">
        <f>44.33*C40</f>
        <v>620.62</v>
      </c>
    </row>
    <row r="41" spans="1:4" ht="20" customHeight="1" x14ac:dyDescent="0.25">
      <c r="A41" s="22"/>
      <c r="B41" s="15"/>
      <c r="C41" s="6">
        <v>19</v>
      </c>
      <c r="D41" s="7">
        <f t="shared" ref="D41:D42" si="5">44.33*C41</f>
        <v>842.27</v>
      </c>
    </row>
    <row r="42" spans="1:4" ht="20" customHeight="1" x14ac:dyDescent="0.25">
      <c r="A42" s="22"/>
      <c r="B42" s="16"/>
      <c r="C42" s="6">
        <v>48</v>
      </c>
      <c r="D42" s="7">
        <f t="shared" si="5"/>
        <v>2127.84</v>
      </c>
    </row>
    <row r="43" spans="1:4" ht="20" customHeight="1" x14ac:dyDescent="0.25">
      <c r="A43" s="22"/>
      <c r="B43" s="14" t="s">
        <v>11</v>
      </c>
      <c r="C43" s="6">
        <v>14</v>
      </c>
      <c r="D43" s="7">
        <f>44.14*C43</f>
        <v>617.96</v>
      </c>
    </row>
    <row r="44" spans="1:4" ht="20" customHeight="1" x14ac:dyDescent="0.25">
      <c r="A44" s="22"/>
      <c r="B44" s="15"/>
      <c r="C44" s="6">
        <v>19</v>
      </c>
      <c r="D44" s="7">
        <f>44.14*C44</f>
        <v>838.66</v>
      </c>
    </row>
    <row r="45" spans="1:4" ht="20" customHeight="1" x14ac:dyDescent="0.25">
      <c r="A45" s="22"/>
      <c r="B45" s="16"/>
      <c r="C45" s="6">
        <v>48</v>
      </c>
      <c r="D45" s="7">
        <f>44.14*C45</f>
        <v>2118.7200000000003</v>
      </c>
    </row>
    <row r="46" spans="1:4" ht="20" customHeight="1" x14ac:dyDescent="0.25">
      <c r="A46" s="22"/>
      <c r="B46" s="14" t="s">
        <v>12</v>
      </c>
      <c r="C46" s="6">
        <v>14</v>
      </c>
      <c r="D46" s="7">
        <f>44.17*C46</f>
        <v>618.38</v>
      </c>
    </row>
    <row r="47" spans="1:4" ht="20" customHeight="1" x14ac:dyDescent="0.25">
      <c r="A47" s="22"/>
      <c r="B47" s="15"/>
      <c r="C47" s="6">
        <v>19</v>
      </c>
      <c r="D47" s="7">
        <f>44.17*C47</f>
        <v>839.23</v>
      </c>
    </row>
    <row r="48" spans="1:4" ht="20" customHeight="1" x14ac:dyDescent="0.25">
      <c r="A48" s="22"/>
      <c r="B48" s="16"/>
      <c r="C48" s="6">
        <v>48</v>
      </c>
      <c r="D48" s="7">
        <f>44.17*C48</f>
        <v>2120.16</v>
      </c>
    </row>
    <row r="49" spans="1:4" ht="20" customHeight="1" x14ac:dyDescent="0.25">
      <c r="A49" s="22"/>
      <c r="B49" s="14" t="s">
        <v>13</v>
      </c>
      <c r="C49" s="6">
        <v>14</v>
      </c>
      <c r="D49" s="7">
        <f>44.16*C49</f>
        <v>618.24</v>
      </c>
    </row>
    <row r="50" spans="1:4" ht="20" customHeight="1" x14ac:dyDescent="0.25">
      <c r="A50" s="22"/>
      <c r="B50" s="15"/>
      <c r="C50" s="6">
        <v>19</v>
      </c>
      <c r="D50" s="7">
        <f t="shared" ref="D50:D51" si="6">44.16*C50</f>
        <v>839.04</v>
      </c>
    </row>
    <row r="51" spans="1:4" ht="20" customHeight="1" x14ac:dyDescent="0.25">
      <c r="A51" s="22"/>
      <c r="B51" s="16"/>
      <c r="C51" s="6">
        <v>48</v>
      </c>
      <c r="D51" s="7">
        <f t="shared" si="6"/>
        <v>2119.6799999999998</v>
      </c>
    </row>
    <row r="52" spans="1:4" ht="20" customHeight="1" x14ac:dyDescent="0.25">
      <c r="A52" s="22"/>
      <c r="B52" s="14" t="s">
        <v>14</v>
      </c>
      <c r="C52" s="6">
        <v>14</v>
      </c>
      <c r="D52" s="7">
        <f>45.37*C52</f>
        <v>635.17999999999995</v>
      </c>
    </row>
    <row r="53" spans="1:4" ht="20" customHeight="1" x14ac:dyDescent="0.25">
      <c r="A53" s="22"/>
      <c r="B53" s="15"/>
      <c r="C53" s="6">
        <v>19</v>
      </c>
      <c r="D53" s="7">
        <f t="shared" ref="D53:D54" si="7">45.37*C53</f>
        <v>862.03</v>
      </c>
    </row>
    <row r="54" spans="1:4" ht="20" customHeight="1" x14ac:dyDescent="0.25">
      <c r="A54" s="22"/>
      <c r="B54" s="16"/>
      <c r="C54" s="6">
        <v>48</v>
      </c>
      <c r="D54" s="7">
        <f t="shared" si="7"/>
        <v>2177.7599999999998</v>
      </c>
    </row>
    <row r="55" spans="1:4" ht="20" customHeight="1" x14ac:dyDescent="0.25">
      <c r="A55" s="22"/>
      <c r="B55" s="17" t="s">
        <v>15</v>
      </c>
      <c r="C55" s="6">
        <v>14</v>
      </c>
      <c r="D55" s="7">
        <f>45.24*C55</f>
        <v>633.36</v>
      </c>
    </row>
    <row r="56" spans="1:4" ht="20" customHeight="1" x14ac:dyDescent="0.25">
      <c r="A56" s="22"/>
      <c r="B56" s="17"/>
      <c r="C56" s="6">
        <v>19</v>
      </c>
      <c r="D56" s="7">
        <f t="shared" ref="D56:D57" si="8">45.24*C56</f>
        <v>859.56000000000006</v>
      </c>
    </row>
    <row r="57" spans="1:4" ht="20" customHeight="1" x14ac:dyDescent="0.25">
      <c r="A57" s="23"/>
      <c r="B57" s="17"/>
      <c r="C57" s="6">
        <v>48</v>
      </c>
      <c r="D57" s="7">
        <f t="shared" si="8"/>
        <v>2171.52</v>
      </c>
    </row>
    <row r="58" spans="1:4" ht="20" customHeight="1" x14ac:dyDescent="0.25">
      <c r="A58" s="18" t="s">
        <v>17</v>
      </c>
      <c r="B58" s="8" t="s">
        <v>7</v>
      </c>
      <c r="C58" s="9"/>
      <c r="D58" s="7">
        <v>36.619999999999997</v>
      </c>
    </row>
    <row r="59" spans="1:4" ht="20" customHeight="1" x14ac:dyDescent="0.25">
      <c r="A59" s="19"/>
      <c r="B59" s="10" t="s">
        <v>8</v>
      </c>
      <c r="C59" s="9"/>
      <c r="D59" s="7">
        <v>36.630000000000003</v>
      </c>
    </row>
    <row r="60" spans="1:4" ht="20" customHeight="1" x14ac:dyDescent="0.25">
      <c r="A60" s="19"/>
      <c r="B60" s="10" t="s">
        <v>9</v>
      </c>
      <c r="C60" s="9"/>
      <c r="D60" s="7">
        <v>36.299999999999997</v>
      </c>
    </row>
    <row r="61" spans="1:4" ht="20" customHeight="1" x14ac:dyDescent="0.25">
      <c r="A61" s="19"/>
      <c r="B61" s="10" t="s">
        <v>10</v>
      </c>
      <c r="C61" s="9"/>
      <c r="D61" s="7">
        <v>44.33</v>
      </c>
    </row>
    <row r="62" spans="1:4" ht="20" customHeight="1" x14ac:dyDescent="0.25">
      <c r="A62" s="19"/>
      <c r="B62" s="10" t="s">
        <v>11</v>
      </c>
      <c r="C62" s="9"/>
      <c r="D62" s="7">
        <v>44.35</v>
      </c>
    </row>
    <row r="63" spans="1:4" ht="20" customHeight="1" x14ac:dyDescent="0.25">
      <c r="A63" s="19"/>
      <c r="B63" s="10" t="s">
        <v>12</v>
      </c>
      <c r="C63" s="9"/>
      <c r="D63" s="7">
        <v>44.17</v>
      </c>
    </row>
    <row r="64" spans="1:4" ht="20" customHeight="1" x14ac:dyDescent="0.25">
      <c r="A64" s="19"/>
      <c r="B64" s="10" t="s">
        <v>13</v>
      </c>
      <c r="C64" s="9"/>
      <c r="D64" s="7">
        <v>44.16</v>
      </c>
    </row>
    <row r="65" spans="1:4" ht="20" customHeight="1" x14ac:dyDescent="0.25">
      <c r="A65" s="19"/>
      <c r="B65" s="10" t="s">
        <v>14</v>
      </c>
      <c r="C65" s="9"/>
      <c r="D65" s="7">
        <v>45.37</v>
      </c>
    </row>
    <row r="66" spans="1:4" ht="20" customHeight="1" x14ac:dyDescent="0.25">
      <c r="A66" s="20"/>
      <c r="B66" s="10" t="s">
        <v>15</v>
      </c>
      <c r="C66" s="9"/>
      <c r="D66" s="7">
        <v>45.24</v>
      </c>
    </row>
  </sheetData>
  <mergeCells count="23">
    <mergeCell ref="A1:D1"/>
    <mergeCell ref="B2:D2"/>
    <mergeCell ref="A4:A30"/>
    <mergeCell ref="B4:B6"/>
    <mergeCell ref="B7:B9"/>
    <mergeCell ref="B10:B12"/>
    <mergeCell ref="B13:B15"/>
    <mergeCell ref="B16:B18"/>
    <mergeCell ref="B19:B21"/>
    <mergeCell ref="B22:B24"/>
    <mergeCell ref="B52:B54"/>
    <mergeCell ref="B55:B57"/>
    <mergeCell ref="A58:A66"/>
    <mergeCell ref="B25:B27"/>
    <mergeCell ref="B28:B30"/>
    <mergeCell ref="A31:A57"/>
    <mergeCell ref="B31:B33"/>
    <mergeCell ref="B34:B36"/>
    <mergeCell ref="B37:B39"/>
    <mergeCell ref="B40:B42"/>
    <mergeCell ref="B43:B45"/>
    <mergeCell ref="B46:B48"/>
    <mergeCell ref="B49:B51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6BDC-4EEA-476E-9EB5-9DAF7EC86E28}">
  <dimension ref="A1:D52"/>
  <sheetViews>
    <sheetView workbookViewId="0">
      <selection activeCell="E11" sqref="E11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58.25" customHeight="1" x14ac:dyDescent="0.25">
      <c r="A1" s="24" t="s">
        <v>0</v>
      </c>
      <c r="B1" s="24"/>
      <c r="C1" s="24"/>
      <c r="D1" s="24"/>
    </row>
    <row r="2" spans="1:4" x14ac:dyDescent="0.25">
      <c r="B2" s="25" t="s">
        <v>20</v>
      </c>
      <c r="C2" s="25"/>
      <c r="D2" s="25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20" customHeight="1" x14ac:dyDescent="0.25">
      <c r="A4" s="18" t="s">
        <v>6</v>
      </c>
      <c r="B4" s="14" t="s">
        <v>8</v>
      </c>
      <c r="C4" s="6">
        <v>14</v>
      </c>
      <c r="D4" s="7">
        <f>27.36*C4</f>
        <v>383.03999999999996</v>
      </c>
    </row>
    <row r="5" spans="1:4" ht="20" customHeight="1" x14ac:dyDescent="0.25">
      <c r="A5" s="19"/>
      <c r="B5" s="15"/>
      <c r="C5" s="6">
        <v>19</v>
      </c>
      <c r="D5" s="7">
        <f>27.36*C5</f>
        <v>519.84</v>
      </c>
    </row>
    <row r="6" spans="1:4" ht="20" customHeight="1" x14ac:dyDescent="0.25">
      <c r="A6" s="19"/>
      <c r="B6" s="16"/>
      <c r="C6" s="6">
        <v>48</v>
      </c>
      <c r="D6" s="7">
        <f>27.36*C6</f>
        <v>1313.28</v>
      </c>
    </row>
    <row r="7" spans="1:4" ht="20" customHeight="1" x14ac:dyDescent="0.25">
      <c r="A7" s="19"/>
      <c r="B7" s="14" t="s">
        <v>9</v>
      </c>
      <c r="C7" s="6">
        <v>14</v>
      </c>
      <c r="D7" s="7">
        <f>26.53*C7</f>
        <v>371.42</v>
      </c>
    </row>
    <row r="8" spans="1:4" ht="20" customHeight="1" x14ac:dyDescent="0.25">
      <c r="A8" s="19"/>
      <c r="B8" s="15"/>
      <c r="C8" s="6">
        <v>19</v>
      </c>
      <c r="D8" s="7">
        <f>26.53*C8</f>
        <v>504.07000000000005</v>
      </c>
    </row>
    <row r="9" spans="1:4" ht="20" customHeight="1" x14ac:dyDescent="0.25">
      <c r="A9" s="19"/>
      <c r="B9" s="16"/>
      <c r="C9" s="6">
        <v>48</v>
      </c>
      <c r="D9" s="7">
        <f>26.53*C9</f>
        <v>1273.44</v>
      </c>
    </row>
    <row r="10" spans="1:4" ht="20" customHeight="1" x14ac:dyDescent="0.25">
      <c r="A10" s="19"/>
      <c r="B10" s="14" t="s">
        <v>10</v>
      </c>
      <c r="C10" s="6">
        <v>14</v>
      </c>
      <c r="D10" s="7">
        <f>25.9*C10</f>
        <v>362.59999999999997</v>
      </c>
    </row>
    <row r="11" spans="1:4" ht="20" customHeight="1" x14ac:dyDescent="0.25">
      <c r="A11" s="19"/>
      <c r="B11" s="15"/>
      <c r="C11" s="6">
        <v>19</v>
      </c>
      <c r="D11" s="7">
        <f>25.9*C11</f>
        <v>492.09999999999997</v>
      </c>
    </row>
    <row r="12" spans="1:4" ht="20" customHeight="1" x14ac:dyDescent="0.25">
      <c r="A12" s="19"/>
      <c r="B12" s="16"/>
      <c r="C12" s="6">
        <v>48</v>
      </c>
      <c r="D12" s="7">
        <f>25.9*C12</f>
        <v>1243.1999999999998</v>
      </c>
    </row>
    <row r="13" spans="1:4" ht="20" customHeight="1" x14ac:dyDescent="0.25">
      <c r="A13" s="19"/>
      <c r="B13" s="14" t="s">
        <v>11</v>
      </c>
      <c r="C13" s="6">
        <v>14</v>
      </c>
      <c r="D13" s="7">
        <f>27.56*C13</f>
        <v>385.84</v>
      </c>
    </row>
    <row r="14" spans="1:4" ht="20" customHeight="1" x14ac:dyDescent="0.25">
      <c r="A14" s="19"/>
      <c r="B14" s="15"/>
      <c r="C14" s="6">
        <v>19</v>
      </c>
      <c r="D14" s="7">
        <f>27.56*C14</f>
        <v>523.64</v>
      </c>
    </row>
    <row r="15" spans="1:4" ht="20" customHeight="1" x14ac:dyDescent="0.25">
      <c r="A15" s="19"/>
      <c r="B15" s="16"/>
      <c r="C15" s="6">
        <v>48</v>
      </c>
      <c r="D15" s="7">
        <f>27.56*C15</f>
        <v>1322.8799999999999</v>
      </c>
    </row>
    <row r="16" spans="1:4" ht="20" customHeight="1" x14ac:dyDescent="0.25">
      <c r="A16" s="19"/>
      <c r="B16" s="14" t="s">
        <v>12</v>
      </c>
      <c r="C16" s="6">
        <v>14</v>
      </c>
      <c r="D16" s="7">
        <f>26.88*C16</f>
        <v>376.32</v>
      </c>
    </row>
    <row r="17" spans="1:4" ht="20" customHeight="1" x14ac:dyDescent="0.25">
      <c r="A17" s="19"/>
      <c r="B17" s="15"/>
      <c r="C17" s="6">
        <v>19</v>
      </c>
      <c r="D17" s="7">
        <f>26.88*C17</f>
        <v>510.71999999999997</v>
      </c>
    </row>
    <row r="18" spans="1:4" ht="20" customHeight="1" x14ac:dyDescent="0.25">
      <c r="A18" s="19"/>
      <c r="B18" s="16"/>
      <c r="C18" s="6">
        <v>48</v>
      </c>
      <c r="D18" s="7">
        <f>26.88*C18</f>
        <v>1290.24</v>
      </c>
    </row>
    <row r="19" spans="1:4" ht="20" customHeight="1" x14ac:dyDescent="0.25">
      <c r="A19" s="19"/>
      <c r="B19" s="14" t="s">
        <v>13</v>
      </c>
      <c r="C19" s="6">
        <v>14</v>
      </c>
      <c r="D19" s="7">
        <f>26.87*C19</f>
        <v>376.18</v>
      </c>
    </row>
    <row r="20" spans="1:4" ht="20" customHeight="1" x14ac:dyDescent="0.25">
      <c r="A20" s="19"/>
      <c r="B20" s="15"/>
      <c r="C20" s="6">
        <v>19</v>
      </c>
      <c r="D20" s="7">
        <f>26.87*C20</f>
        <v>510.53000000000003</v>
      </c>
    </row>
    <row r="21" spans="1:4" ht="20" customHeight="1" x14ac:dyDescent="0.25">
      <c r="A21" s="19"/>
      <c r="B21" s="16"/>
      <c r="C21" s="6">
        <v>48</v>
      </c>
      <c r="D21" s="7">
        <f>26.87*C21</f>
        <v>1289.76</v>
      </c>
    </row>
    <row r="22" spans="1:4" ht="20" customHeight="1" x14ac:dyDescent="0.25">
      <c r="A22" s="19"/>
      <c r="B22" s="14" t="s">
        <v>15</v>
      </c>
      <c r="C22" s="6">
        <v>14</v>
      </c>
      <c r="D22" s="7">
        <f>25.82*C22</f>
        <v>361.48</v>
      </c>
    </row>
    <row r="23" spans="1:4" ht="20" customHeight="1" x14ac:dyDescent="0.25">
      <c r="A23" s="19"/>
      <c r="B23" s="15"/>
      <c r="C23" s="6">
        <v>19</v>
      </c>
      <c r="D23" s="7">
        <f>25.82*C23</f>
        <v>490.58</v>
      </c>
    </row>
    <row r="24" spans="1:4" ht="20" customHeight="1" x14ac:dyDescent="0.25">
      <c r="A24" s="20"/>
      <c r="B24" s="15"/>
      <c r="C24" s="6">
        <v>48</v>
      </c>
      <c r="D24" s="7">
        <f>25.82*C24</f>
        <v>1239.3600000000001</v>
      </c>
    </row>
    <row r="25" spans="1:4" ht="20" customHeight="1" x14ac:dyDescent="0.25">
      <c r="A25" s="18" t="s">
        <v>16</v>
      </c>
      <c r="B25" s="14" t="s">
        <v>8</v>
      </c>
      <c r="C25" s="6">
        <v>14</v>
      </c>
      <c r="D25" s="7">
        <f>27.36*C25</f>
        <v>383.03999999999996</v>
      </c>
    </row>
    <row r="26" spans="1:4" ht="20" customHeight="1" x14ac:dyDescent="0.25">
      <c r="A26" s="19"/>
      <c r="B26" s="15"/>
      <c r="C26" s="6">
        <v>19</v>
      </c>
      <c r="D26" s="7">
        <f>27.36*C26</f>
        <v>519.84</v>
      </c>
    </row>
    <row r="27" spans="1:4" ht="20" customHeight="1" x14ac:dyDescent="0.25">
      <c r="A27" s="19"/>
      <c r="B27" s="16"/>
      <c r="C27" s="6">
        <v>48</v>
      </c>
      <c r="D27" s="7">
        <f>27.36*C27</f>
        <v>1313.28</v>
      </c>
    </row>
    <row r="28" spans="1:4" ht="20" customHeight="1" x14ac:dyDescent="0.25">
      <c r="A28" s="19"/>
      <c r="B28" s="14" t="s">
        <v>9</v>
      </c>
      <c r="C28" s="6">
        <v>14</v>
      </c>
      <c r="D28" s="7">
        <f>26.53*C28</f>
        <v>371.42</v>
      </c>
    </row>
    <row r="29" spans="1:4" ht="20" customHeight="1" x14ac:dyDescent="0.25">
      <c r="A29" s="19"/>
      <c r="B29" s="15"/>
      <c r="C29" s="6">
        <v>19</v>
      </c>
      <c r="D29" s="7">
        <f>26.53*C29</f>
        <v>504.07000000000005</v>
      </c>
    </row>
    <row r="30" spans="1:4" ht="20" customHeight="1" x14ac:dyDescent="0.25">
      <c r="A30" s="19"/>
      <c r="B30" s="16"/>
      <c r="C30" s="6">
        <v>48</v>
      </c>
      <c r="D30" s="7">
        <f>26.53*C30</f>
        <v>1273.44</v>
      </c>
    </row>
    <row r="31" spans="1:4" ht="20" customHeight="1" x14ac:dyDescent="0.25">
      <c r="A31" s="19"/>
      <c r="B31" s="14" t="s">
        <v>10</v>
      </c>
      <c r="C31" s="6">
        <v>14</v>
      </c>
      <c r="D31" s="7">
        <f>25.9*C31</f>
        <v>362.59999999999997</v>
      </c>
    </row>
    <row r="32" spans="1:4" ht="20" customHeight="1" x14ac:dyDescent="0.25">
      <c r="A32" s="19"/>
      <c r="B32" s="15"/>
      <c r="C32" s="6">
        <v>19</v>
      </c>
      <c r="D32" s="7">
        <f>25.9*C32</f>
        <v>492.09999999999997</v>
      </c>
    </row>
    <row r="33" spans="1:4" ht="20" customHeight="1" x14ac:dyDescent="0.25">
      <c r="A33" s="19"/>
      <c r="B33" s="16"/>
      <c r="C33" s="6">
        <v>48</v>
      </c>
      <c r="D33" s="7">
        <f>25.9*C33</f>
        <v>1243.1999999999998</v>
      </c>
    </row>
    <row r="34" spans="1:4" ht="20" customHeight="1" x14ac:dyDescent="0.25">
      <c r="A34" s="19"/>
      <c r="B34" s="14" t="s">
        <v>11</v>
      </c>
      <c r="C34" s="6">
        <v>14</v>
      </c>
      <c r="D34" s="7">
        <f>27.56*C34</f>
        <v>385.84</v>
      </c>
    </row>
    <row r="35" spans="1:4" ht="20" customHeight="1" x14ac:dyDescent="0.25">
      <c r="A35" s="19"/>
      <c r="B35" s="15"/>
      <c r="C35" s="6">
        <v>19</v>
      </c>
      <c r="D35" s="7">
        <f>27.56*C35</f>
        <v>523.64</v>
      </c>
    </row>
    <row r="36" spans="1:4" ht="20" customHeight="1" x14ac:dyDescent="0.25">
      <c r="A36" s="19"/>
      <c r="B36" s="16"/>
      <c r="C36" s="6">
        <v>48</v>
      </c>
      <c r="D36" s="7">
        <f>27.56*C36</f>
        <v>1322.8799999999999</v>
      </c>
    </row>
    <row r="37" spans="1:4" ht="20" customHeight="1" x14ac:dyDescent="0.25">
      <c r="A37" s="19"/>
      <c r="B37" s="14" t="s">
        <v>12</v>
      </c>
      <c r="C37" s="6">
        <v>14</v>
      </c>
      <c r="D37" s="7">
        <f>26.88*C37</f>
        <v>376.32</v>
      </c>
    </row>
    <row r="38" spans="1:4" ht="20" customHeight="1" x14ac:dyDescent="0.25">
      <c r="A38" s="19"/>
      <c r="B38" s="15"/>
      <c r="C38" s="6">
        <v>19</v>
      </c>
      <c r="D38" s="7">
        <f>26.88*C38</f>
        <v>510.71999999999997</v>
      </c>
    </row>
    <row r="39" spans="1:4" ht="20" customHeight="1" x14ac:dyDescent="0.25">
      <c r="A39" s="19"/>
      <c r="B39" s="16"/>
      <c r="C39" s="6">
        <v>48</v>
      </c>
      <c r="D39" s="7">
        <f>26.88*C39</f>
        <v>1290.24</v>
      </c>
    </row>
    <row r="40" spans="1:4" ht="20" customHeight="1" x14ac:dyDescent="0.25">
      <c r="A40" s="19"/>
      <c r="B40" s="14" t="s">
        <v>13</v>
      </c>
      <c r="C40" s="6">
        <v>14</v>
      </c>
      <c r="D40" s="7">
        <f>26.87*C40</f>
        <v>376.18</v>
      </c>
    </row>
    <row r="41" spans="1:4" ht="20" customHeight="1" x14ac:dyDescent="0.25">
      <c r="A41" s="19"/>
      <c r="B41" s="15"/>
      <c r="C41" s="6">
        <v>19</v>
      </c>
      <c r="D41" s="7">
        <f>26.87*C41</f>
        <v>510.53000000000003</v>
      </c>
    </row>
    <row r="42" spans="1:4" ht="20" customHeight="1" x14ac:dyDescent="0.25">
      <c r="A42" s="19"/>
      <c r="B42" s="16"/>
      <c r="C42" s="6">
        <v>48</v>
      </c>
      <c r="D42" s="7">
        <f>26.87*C42</f>
        <v>1289.76</v>
      </c>
    </row>
    <row r="43" spans="1:4" ht="20" customHeight="1" x14ac:dyDescent="0.25">
      <c r="A43" s="19"/>
      <c r="B43" s="17" t="s">
        <v>15</v>
      </c>
      <c r="C43" s="6">
        <v>14</v>
      </c>
      <c r="D43" s="7">
        <f>25.82*C43</f>
        <v>361.48</v>
      </c>
    </row>
    <row r="44" spans="1:4" ht="20" customHeight="1" x14ac:dyDescent="0.25">
      <c r="A44" s="19"/>
      <c r="B44" s="17"/>
      <c r="C44" s="6">
        <v>19</v>
      </c>
      <c r="D44" s="7">
        <f>25.82*C44</f>
        <v>490.58</v>
      </c>
    </row>
    <row r="45" spans="1:4" ht="20" customHeight="1" x14ac:dyDescent="0.25">
      <c r="A45" s="20"/>
      <c r="B45" s="17"/>
      <c r="C45" s="6">
        <v>48</v>
      </c>
      <c r="D45" s="7">
        <f>25.82*C45</f>
        <v>1239.3600000000001</v>
      </c>
    </row>
    <row r="46" spans="1:4" ht="20" customHeight="1" x14ac:dyDescent="0.25">
      <c r="A46" s="18" t="s">
        <v>17</v>
      </c>
      <c r="B46" s="10" t="s">
        <v>8</v>
      </c>
      <c r="C46" s="9"/>
      <c r="D46" s="7">
        <v>27.36</v>
      </c>
    </row>
    <row r="47" spans="1:4" ht="20" customHeight="1" x14ac:dyDescent="0.25">
      <c r="A47" s="19"/>
      <c r="B47" s="10" t="s">
        <v>9</v>
      </c>
      <c r="C47" s="9"/>
      <c r="D47" s="7">
        <v>26.53</v>
      </c>
    </row>
    <row r="48" spans="1:4" ht="20" customHeight="1" x14ac:dyDescent="0.25">
      <c r="A48" s="19"/>
      <c r="B48" s="10" t="s">
        <v>10</v>
      </c>
      <c r="C48" s="9"/>
      <c r="D48" s="7">
        <v>25.9</v>
      </c>
    </row>
    <row r="49" spans="1:4" ht="20" customHeight="1" x14ac:dyDescent="0.25">
      <c r="A49" s="19"/>
      <c r="B49" s="10" t="s">
        <v>11</v>
      </c>
      <c r="C49" s="9"/>
      <c r="D49" s="7">
        <v>27.56</v>
      </c>
    </row>
    <row r="50" spans="1:4" ht="20" customHeight="1" x14ac:dyDescent="0.25">
      <c r="A50" s="19"/>
      <c r="B50" s="10" t="s">
        <v>12</v>
      </c>
      <c r="C50" s="9"/>
      <c r="D50" s="7">
        <v>26.88</v>
      </c>
    </row>
    <row r="51" spans="1:4" ht="20" customHeight="1" x14ac:dyDescent="0.25">
      <c r="A51" s="19"/>
      <c r="B51" s="10" t="s">
        <v>13</v>
      </c>
      <c r="C51" s="9"/>
      <c r="D51" s="7">
        <v>26.87</v>
      </c>
    </row>
    <row r="52" spans="1:4" ht="20" customHeight="1" x14ac:dyDescent="0.25">
      <c r="A52" s="20"/>
      <c r="B52" s="10" t="s">
        <v>15</v>
      </c>
      <c r="C52" s="9"/>
      <c r="D52" s="7">
        <v>25.82</v>
      </c>
    </row>
  </sheetData>
  <mergeCells count="19">
    <mergeCell ref="A1:D1"/>
    <mergeCell ref="B2:D2"/>
    <mergeCell ref="A4:A24"/>
    <mergeCell ref="B4:B6"/>
    <mergeCell ref="B7:B9"/>
    <mergeCell ref="B10:B12"/>
    <mergeCell ref="B13:B15"/>
    <mergeCell ref="B16:B18"/>
    <mergeCell ref="B19:B21"/>
    <mergeCell ref="B22:B24"/>
    <mergeCell ref="A46:A52"/>
    <mergeCell ref="A25:A45"/>
    <mergeCell ref="B25:B27"/>
    <mergeCell ref="B28:B30"/>
    <mergeCell ref="B31:B33"/>
    <mergeCell ref="B34:B36"/>
    <mergeCell ref="B37:B39"/>
    <mergeCell ref="B40:B42"/>
    <mergeCell ref="B43:B45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E9AC-5E15-4BC8-B52F-8A36FB300017}">
  <dimension ref="A1:D66"/>
  <sheetViews>
    <sheetView workbookViewId="0">
      <selection activeCell="E10" sqref="E10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58.25" customHeight="1" x14ac:dyDescent="0.25">
      <c r="A1" s="24" t="s">
        <v>0</v>
      </c>
      <c r="B1" s="24"/>
      <c r="C1" s="24"/>
      <c r="D1" s="24"/>
    </row>
    <row r="2" spans="1:4" x14ac:dyDescent="0.25">
      <c r="A2" s="26" t="s">
        <v>21</v>
      </c>
      <c r="B2" s="26"/>
      <c r="C2" s="26"/>
      <c r="D2" s="26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20" customHeight="1" x14ac:dyDescent="0.25">
      <c r="A4" s="18" t="s">
        <v>6</v>
      </c>
      <c r="B4" s="14" t="s">
        <v>7</v>
      </c>
      <c r="C4" s="6">
        <v>14</v>
      </c>
      <c r="D4" s="7">
        <f>35.74*C4</f>
        <v>500.36</v>
      </c>
    </row>
    <row r="5" spans="1:4" ht="20" customHeight="1" x14ac:dyDescent="0.25">
      <c r="A5" s="19"/>
      <c r="B5" s="15"/>
      <c r="C5" s="6">
        <v>19</v>
      </c>
      <c r="D5" s="7">
        <f t="shared" ref="D5:D6" si="0">35.74*C5</f>
        <v>679.06000000000006</v>
      </c>
    </row>
    <row r="6" spans="1:4" ht="20" customHeight="1" x14ac:dyDescent="0.25">
      <c r="A6" s="19"/>
      <c r="B6" s="16"/>
      <c r="C6" s="6">
        <v>48</v>
      </c>
      <c r="D6" s="7">
        <f t="shared" si="0"/>
        <v>1715.52</v>
      </c>
    </row>
    <row r="7" spans="1:4" ht="20" customHeight="1" x14ac:dyDescent="0.25">
      <c r="A7" s="19"/>
      <c r="B7" s="14" t="s">
        <v>8</v>
      </c>
      <c r="C7" s="6">
        <v>14</v>
      </c>
      <c r="D7" s="7">
        <f>35.75*C7</f>
        <v>500.5</v>
      </c>
    </row>
    <row r="8" spans="1:4" ht="20" customHeight="1" x14ac:dyDescent="0.25">
      <c r="A8" s="19"/>
      <c r="B8" s="15"/>
      <c r="C8" s="6">
        <v>19</v>
      </c>
      <c r="D8" s="7">
        <f>35.75*C8</f>
        <v>679.25</v>
      </c>
    </row>
    <row r="9" spans="1:4" ht="20" customHeight="1" x14ac:dyDescent="0.25">
      <c r="A9" s="19"/>
      <c r="B9" s="16"/>
      <c r="C9" s="6">
        <v>48</v>
      </c>
      <c r="D9" s="7">
        <f>35.75*C9</f>
        <v>1716</v>
      </c>
    </row>
    <row r="10" spans="1:4" ht="20" customHeight="1" x14ac:dyDescent="0.25">
      <c r="A10" s="19"/>
      <c r="B10" s="14" t="s">
        <v>9</v>
      </c>
      <c r="C10" s="6">
        <v>14</v>
      </c>
      <c r="D10" s="7">
        <f>35.42*C10</f>
        <v>495.88</v>
      </c>
    </row>
    <row r="11" spans="1:4" ht="20" customHeight="1" x14ac:dyDescent="0.25">
      <c r="A11" s="19"/>
      <c r="B11" s="15"/>
      <c r="C11" s="6">
        <v>19</v>
      </c>
      <c r="D11" s="7">
        <f t="shared" ref="D11:D12" si="1">35.42*C11</f>
        <v>672.98</v>
      </c>
    </row>
    <row r="12" spans="1:4" ht="20" customHeight="1" x14ac:dyDescent="0.25">
      <c r="A12" s="19"/>
      <c r="B12" s="16"/>
      <c r="C12" s="6">
        <v>48</v>
      </c>
      <c r="D12" s="7">
        <f t="shared" si="1"/>
        <v>1700.16</v>
      </c>
    </row>
    <row r="13" spans="1:4" ht="20" customHeight="1" x14ac:dyDescent="0.25">
      <c r="A13" s="19"/>
      <c r="B13" s="14" t="s">
        <v>10</v>
      </c>
      <c r="C13" s="6">
        <v>14</v>
      </c>
      <c r="D13" s="7">
        <f>35.79*C13</f>
        <v>501.06</v>
      </c>
    </row>
    <row r="14" spans="1:4" ht="20" customHeight="1" x14ac:dyDescent="0.25">
      <c r="A14" s="19"/>
      <c r="B14" s="15"/>
      <c r="C14" s="6">
        <v>19</v>
      </c>
      <c r="D14" s="7">
        <f t="shared" ref="D14:D15" si="2">35.79*C14</f>
        <v>680.01</v>
      </c>
    </row>
    <row r="15" spans="1:4" ht="20" customHeight="1" x14ac:dyDescent="0.25">
      <c r="A15" s="19"/>
      <c r="B15" s="16"/>
      <c r="C15" s="6">
        <v>48</v>
      </c>
      <c r="D15" s="7">
        <f t="shared" si="2"/>
        <v>1717.92</v>
      </c>
    </row>
    <row r="16" spans="1:4" ht="20" customHeight="1" x14ac:dyDescent="0.25">
      <c r="A16" s="19"/>
      <c r="B16" s="14" t="s">
        <v>11</v>
      </c>
      <c r="C16" s="6">
        <v>14</v>
      </c>
      <c r="D16" s="7">
        <f>35.95*C16</f>
        <v>503.30000000000007</v>
      </c>
    </row>
    <row r="17" spans="1:4" ht="20" customHeight="1" x14ac:dyDescent="0.25">
      <c r="A17" s="19"/>
      <c r="B17" s="15"/>
      <c r="C17" s="6">
        <v>19</v>
      </c>
      <c r="D17" s="7">
        <f t="shared" ref="D17:D18" si="3">35.95*C17</f>
        <v>683.05000000000007</v>
      </c>
    </row>
    <row r="18" spans="1:4" ht="20" customHeight="1" x14ac:dyDescent="0.25">
      <c r="A18" s="19"/>
      <c r="B18" s="16"/>
      <c r="C18" s="6">
        <v>48</v>
      </c>
      <c r="D18" s="7">
        <f t="shared" si="3"/>
        <v>1725.6000000000001</v>
      </c>
    </row>
    <row r="19" spans="1:4" ht="20" customHeight="1" x14ac:dyDescent="0.25">
      <c r="A19" s="19"/>
      <c r="B19" s="14" t="s">
        <v>12</v>
      </c>
      <c r="C19" s="6">
        <v>14</v>
      </c>
      <c r="D19" s="7">
        <f>35.77*C19</f>
        <v>500.78000000000003</v>
      </c>
    </row>
    <row r="20" spans="1:4" ht="20" customHeight="1" x14ac:dyDescent="0.25">
      <c r="A20" s="19"/>
      <c r="B20" s="15"/>
      <c r="C20" s="6">
        <v>19</v>
      </c>
      <c r="D20" s="7">
        <f t="shared" ref="D20:D21" si="4">35.77*C20</f>
        <v>679.63000000000011</v>
      </c>
    </row>
    <row r="21" spans="1:4" ht="20" customHeight="1" x14ac:dyDescent="0.25">
      <c r="A21" s="19"/>
      <c r="B21" s="16"/>
      <c r="C21" s="6">
        <v>48</v>
      </c>
      <c r="D21" s="7">
        <f t="shared" si="4"/>
        <v>1716.96</v>
      </c>
    </row>
    <row r="22" spans="1:4" ht="20" customHeight="1" x14ac:dyDescent="0.25">
      <c r="A22" s="19"/>
      <c r="B22" s="14" t="s">
        <v>13</v>
      </c>
      <c r="C22" s="6">
        <v>14</v>
      </c>
      <c r="D22" s="7">
        <f>35.76*C22</f>
        <v>500.64</v>
      </c>
    </row>
    <row r="23" spans="1:4" ht="20" customHeight="1" x14ac:dyDescent="0.25">
      <c r="A23" s="19"/>
      <c r="B23" s="15"/>
      <c r="C23" s="6">
        <v>19</v>
      </c>
      <c r="D23" s="7">
        <f t="shared" ref="D23:D24" si="5">35.76*C23</f>
        <v>679.43999999999994</v>
      </c>
    </row>
    <row r="24" spans="1:4" ht="20" customHeight="1" x14ac:dyDescent="0.25">
      <c r="A24" s="19"/>
      <c r="B24" s="16"/>
      <c r="C24" s="6">
        <v>48</v>
      </c>
      <c r="D24" s="7">
        <f t="shared" si="5"/>
        <v>1716.48</v>
      </c>
    </row>
    <row r="25" spans="1:4" ht="20" customHeight="1" x14ac:dyDescent="0.25">
      <c r="A25" s="19"/>
      <c r="B25" s="14" t="s">
        <v>14</v>
      </c>
      <c r="C25" s="6">
        <v>14</v>
      </c>
      <c r="D25" s="7">
        <f>35.84*C25</f>
        <v>501.76000000000005</v>
      </c>
    </row>
    <row r="26" spans="1:4" ht="20" customHeight="1" x14ac:dyDescent="0.25">
      <c r="A26" s="19"/>
      <c r="B26" s="15"/>
      <c r="C26" s="6">
        <v>19</v>
      </c>
      <c r="D26" s="7">
        <f t="shared" ref="D26:D27" si="6">35.84*C26</f>
        <v>680.96</v>
      </c>
    </row>
    <row r="27" spans="1:4" ht="20" customHeight="1" x14ac:dyDescent="0.25">
      <c r="A27" s="19"/>
      <c r="B27" s="16"/>
      <c r="C27" s="6">
        <v>48</v>
      </c>
      <c r="D27" s="7">
        <f t="shared" si="6"/>
        <v>1720.3200000000002</v>
      </c>
    </row>
    <row r="28" spans="1:4" ht="20" customHeight="1" x14ac:dyDescent="0.25">
      <c r="A28" s="19"/>
      <c r="B28" s="14" t="s">
        <v>15</v>
      </c>
      <c r="C28" s="6">
        <v>14</v>
      </c>
      <c r="D28" s="7">
        <f>35.71*C28</f>
        <v>499.94</v>
      </c>
    </row>
    <row r="29" spans="1:4" ht="20" customHeight="1" x14ac:dyDescent="0.25">
      <c r="A29" s="19"/>
      <c r="B29" s="15"/>
      <c r="C29" s="6">
        <v>19</v>
      </c>
      <c r="D29" s="7">
        <f>35.71*C29</f>
        <v>678.49</v>
      </c>
    </row>
    <row r="30" spans="1:4" ht="20" customHeight="1" x14ac:dyDescent="0.25">
      <c r="A30" s="19"/>
      <c r="B30" s="15"/>
      <c r="C30" s="6">
        <v>48</v>
      </c>
      <c r="D30" s="7">
        <f>35.71*C30</f>
        <v>1714.08</v>
      </c>
    </row>
    <row r="31" spans="1:4" ht="20" customHeight="1" x14ac:dyDescent="0.25">
      <c r="A31" s="21" t="s">
        <v>16</v>
      </c>
      <c r="B31" s="14" t="s">
        <v>7</v>
      </c>
      <c r="C31" s="6">
        <v>14</v>
      </c>
      <c r="D31" s="7">
        <f>35.74*C31</f>
        <v>500.36</v>
      </c>
    </row>
    <row r="32" spans="1:4" ht="20" customHeight="1" x14ac:dyDescent="0.25">
      <c r="A32" s="22"/>
      <c r="B32" s="15"/>
      <c r="C32" s="6">
        <v>19</v>
      </c>
      <c r="D32" s="7">
        <f t="shared" ref="D32:D33" si="7">35.74*C32</f>
        <v>679.06000000000006</v>
      </c>
    </row>
    <row r="33" spans="1:4" ht="20" customHeight="1" x14ac:dyDescent="0.25">
      <c r="A33" s="22"/>
      <c r="B33" s="16"/>
      <c r="C33" s="6">
        <v>48</v>
      </c>
      <c r="D33" s="7">
        <f t="shared" si="7"/>
        <v>1715.52</v>
      </c>
    </row>
    <row r="34" spans="1:4" ht="20" customHeight="1" x14ac:dyDescent="0.25">
      <c r="A34" s="22"/>
      <c r="B34" s="14" t="s">
        <v>8</v>
      </c>
      <c r="C34" s="6">
        <v>14</v>
      </c>
      <c r="D34" s="7">
        <f>35.75*C34</f>
        <v>500.5</v>
      </c>
    </row>
    <row r="35" spans="1:4" ht="20" customHeight="1" x14ac:dyDescent="0.25">
      <c r="A35" s="22"/>
      <c r="B35" s="15"/>
      <c r="C35" s="6">
        <v>19</v>
      </c>
      <c r="D35" s="7">
        <f>35.75*C35</f>
        <v>679.25</v>
      </c>
    </row>
    <row r="36" spans="1:4" ht="20" customHeight="1" x14ac:dyDescent="0.25">
      <c r="A36" s="22"/>
      <c r="B36" s="16"/>
      <c r="C36" s="6">
        <v>48</v>
      </c>
      <c r="D36" s="7">
        <f>35.75*C36</f>
        <v>1716</v>
      </c>
    </row>
    <row r="37" spans="1:4" ht="20" customHeight="1" x14ac:dyDescent="0.25">
      <c r="A37" s="22"/>
      <c r="B37" s="14" t="s">
        <v>9</v>
      </c>
      <c r="C37" s="6">
        <v>14</v>
      </c>
      <c r="D37" s="7">
        <f>35.42*C37</f>
        <v>495.88</v>
      </c>
    </row>
    <row r="38" spans="1:4" ht="20" customHeight="1" x14ac:dyDescent="0.25">
      <c r="A38" s="22"/>
      <c r="B38" s="15"/>
      <c r="C38" s="6">
        <v>19</v>
      </c>
      <c r="D38" s="7">
        <f t="shared" ref="D38:D39" si="8">35.42*C38</f>
        <v>672.98</v>
      </c>
    </row>
    <row r="39" spans="1:4" ht="20" customHeight="1" x14ac:dyDescent="0.25">
      <c r="A39" s="22"/>
      <c r="B39" s="16"/>
      <c r="C39" s="6">
        <v>48</v>
      </c>
      <c r="D39" s="7">
        <f t="shared" si="8"/>
        <v>1700.16</v>
      </c>
    </row>
    <row r="40" spans="1:4" ht="20" customHeight="1" x14ac:dyDescent="0.25">
      <c r="A40" s="22"/>
      <c r="B40" s="14" t="s">
        <v>10</v>
      </c>
      <c r="C40" s="6">
        <v>14</v>
      </c>
      <c r="D40" s="7">
        <f>35.79*C40</f>
        <v>501.06</v>
      </c>
    </row>
    <row r="41" spans="1:4" ht="20" customHeight="1" x14ac:dyDescent="0.25">
      <c r="A41" s="22"/>
      <c r="B41" s="15"/>
      <c r="C41" s="6">
        <v>19</v>
      </c>
      <c r="D41" s="7">
        <f t="shared" ref="D41:D42" si="9">35.79*C41</f>
        <v>680.01</v>
      </c>
    </row>
    <row r="42" spans="1:4" ht="20" customHeight="1" x14ac:dyDescent="0.25">
      <c r="A42" s="22"/>
      <c r="B42" s="16"/>
      <c r="C42" s="6">
        <v>48</v>
      </c>
      <c r="D42" s="7">
        <f t="shared" si="9"/>
        <v>1717.92</v>
      </c>
    </row>
    <row r="43" spans="1:4" ht="20" customHeight="1" x14ac:dyDescent="0.25">
      <c r="A43" s="22"/>
      <c r="B43" s="14" t="s">
        <v>11</v>
      </c>
      <c r="C43" s="6">
        <v>14</v>
      </c>
      <c r="D43" s="7">
        <f>35.95*C43</f>
        <v>503.30000000000007</v>
      </c>
    </row>
    <row r="44" spans="1:4" ht="20" customHeight="1" x14ac:dyDescent="0.25">
      <c r="A44" s="22"/>
      <c r="B44" s="15"/>
      <c r="C44" s="6">
        <v>19</v>
      </c>
      <c r="D44" s="7">
        <f t="shared" ref="D44:D45" si="10">35.95*C44</f>
        <v>683.05000000000007</v>
      </c>
    </row>
    <row r="45" spans="1:4" ht="20" customHeight="1" x14ac:dyDescent="0.25">
      <c r="A45" s="22"/>
      <c r="B45" s="16"/>
      <c r="C45" s="6">
        <v>48</v>
      </c>
      <c r="D45" s="7">
        <f t="shared" si="10"/>
        <v>1725.6000000000001</v>
      </c>
    </row>
    <row r="46" spans="1:4" ht="20" customHeight="1" x14ac:dyDescent="0.25">
      <c r="A46" s="22"/>
      <c r="B46" s="14" t="s">
        <v>12</v>
      </c>
      <c r="C46" s="6">
        <v>14</v>
      </c>
      <c r="D46" s="7">
        <f>35.77*C46</f>
        <v>500.78000000000003</v>
      </c>
    </row>
    <row r="47" spans="1:4" ht="20" customHeight="1" x14ac:dyDescent="0.25">
      <c r="A47" s="22"/>
      <c r="B47" s="15"/>
      <c r="C47" s="6">
        <v>19</v>
      </c>
      <c r="D47" s="7">
        <f t="shared" ref="D47:D48" si="11">35.77*C47</f>
        <v>679.63000000000011</v>
      </c>
    </row>
    <row r="48" spans="1:4" ht="20" customHeight="1" x14ac:dyDescent="0.25">
      <c r="A48" s="22"/>
      <c r="B48" s="16"/>
      <c r="C48" s="6">
        <v>48</v>
      </c>
      <c r="D48" s="7">
        <f t="shared" si="11"/>
        <v>1716.96</v>
      </c>
    </row>
    <row r="49" spans="1:4" ht="20" customHeight="1" x14ac:dyDescent="0.25">
      <c r="A49" s="22"/>
      <c r="B49" s="14" t="s">
        <v>13</v>
      </c>
      <c r="C49" s="6">
        <v>14</v>
      </c>
      <c r="D49" s="7">
        <f>35.76*C49</f>
        <v>500.64</v>
      </c>
    </row>
    <row r="50" spans="1:4" ht="20" customHeight="1" x14ac:dyDescent="0.25">
      <c r="A50" s="22"/>
      <c r="B50" s="15"/>
      <c r="C50" s="6">
        <v>19</v>
      </c>
      <c r="D50" s="7">
        <f t="shared" ref="D50:D51" si="12">35.76*C50</f>
        <v>679.43999999999994</v>
      </c>
    </row>
    <row r="51" spans="1:4" ht="20" customHeight="1" x14ac:dyDescent="0.25">
      <c r="A51" s="22"/>
      <c r="B51" s="16"/>
      <c r="C51" s="6">
        <v>48</v>
      </c>
      <c r="D51" s="7">
        <f t="shared" si="12"/>
        <v>1716.48</v>
      </c>
    </row>
    <row r="52" spans="1:4" ht="20" customHeight="1" x14ac:dyDescent="0.25">
      <c r="A52" s="22"/>
      <c r="B52" s="14" t="s">
        <v>14</v>
      </c>
      <c r="C52" s="6">
        <v>14</v>
      </c>
      <c r="D52" s="7">
        <f>35.84*C52</f>
        <v>501.76000000000005</v>
      </c>
    </row>
    <row r="53" spans="1:4" ht="20" customHeight="1" x14ac:dyDescent="0.25">
      <c r="A53" s="22"/>
      <c r="B53" s="15"/>
      <c r="C53" s="6">
        <v>19</v>
      </c>
      <c r="D53" s="7">
        <f t="shared" ref="D53:D54" si="13">35.84*C53</f>
        <v>680.96</v>
      </c>
    </row>
    <row r="54" spans="1:4" ht="20" customHeight="1" x14ac:dyDescent="0.25">
      <c r="A54" s="22"/>
      <c r="B54" s="16"/>
      <c r="C54" s="6">
        <v>48</v>
      </c>
      <c r="D54" s="7">
        <f t="shared" si="13"/>
        <v>1720.3200000000002</v>
      </c>
    </row>
    <row r="55" spans="1:4" ht="20" customHeight="1" x14ac:dyDescent="0.25">
      <c r="A55" s="22"/>
      <c r="B55" s="17" t="s">
        <v>15</v>
      </c>
      <c r="C55" s="6">
        <v>14</v>
      </c>
      <c r="D55" s="7">
        <f>35.71*C55</f>
        <v>499.94</v>
      </c>
    </row>
    <row r="56" spans="1:4" ht="20" customHeight="1" x14ac:dyDescent="0.25">
      <c r="A56" s="22"/>
      <c r="B56" s="17"/>
      <c r="C56" s="6">
        <v>19</v>
      </c>
      <c r="D56" s="7">
        <f>35.71*C56</f>
        <v>678.49</v>
      </c>
    </row>
    <row r="57" spans="1:4" ht="20" customHeight="1" x14ac:dyDescent="0.25">
      <c r="A57" s="23"/>
      <c r="B57" s="17"/>
      <c r="C57" s="6">
        <v>48</v>
      </c>
      <c r="D57" s="7">
        <f>35.71*C57</f>
        <v>1714.08</v>
      </c>
    </row>
    <row r="58" spans="1:4" ht="20" customHeight="1" x14ac:dyDescent="0.25">
      <c r="A58" s="18" t="s">
        <v>17</v>
      </c>
      <c r="B58" s="8" t="s">
        <v>7</v>
      </c>
      <c r="C58" s="9"/>
      <c r="D58" s="7">
        <v>35.770000000000003</v>
      </c>
    </row>
    <row r="59" spans="1:4" ht="20" customHeight="1" x14ac:dyDescent="0.25">
      <c r="A59" s="19"/>
      <c r="B59" s="10" t="s">
        <v>8</v>
      </c>
      <c r="C59" s="9"/>
      <c r="D59" s="7">
        <v>35.78</v>
      </c>
    </row>
    <row r="60" spans="1:4" ht="20" customHeight="1" x14ac:dyDescent="0.25">
      <c r="A60" s="19"/>
      <c r="B60" s="10" t="s">
        <v>9</v>
      </c>
      <c r="C60" s="9"/>
      <c r="D60" s="7">
        <v>35.450000000000003</v>
      </c>
    </row>
    <row r="61" spans="1:4" ht="20" customHeight="1" x14ac:dyDescent="0.25">
      <c r="A61" s="19"/>
      <c r="B61" s="10" t="s">
        <v>10</v>
      </c>
      <c r="C61" s="9"/>
      <c r="D61" s="7">
        <v>35.82</v>
      </c>
    </row>
    <row r="62" spans="1:4" ht="20" customHeight="1" x14ac:dyDescent="0.25">
      <c r="A62" s="19"/>
      <c r="B62" s="10" t="s">
        <v>11</v>
      </c>
      <c r="C62" s="9"/>
      <c r="D62" s="7">
        <v>35.979999999999997</v>
      </c>
    </row>
    <row r="63" spans="1:4" ht="20" customHeight="1" x14ac:dyDescent="0.25">
      <c r="A63" s="19"/>
      <c r="B63" s="10" t="s">
        <v>12</v>
      </c>
      <c r="C63" s="9"/>
      <c r="D63" s="7">
        <v>35.799999999999997</v>
      </c>
    </row>
    <row r="64" spans="1:4" ht="20" customHeight="1" x14ac:dyDescent="0.25">
      <c r="A64" s="19"/>
      <c r="B64" s="10" t="s">
        <v>13</v>
      </c>
      <c r="C64" s="9"/>
      <c r="D64" s="7">
        <v>35.79</v>
      </c>
    </row>
    <row r="65" spans="1:4" ht="20" customHeight="1" x14ac:dyDescent="0.25">
      <c r="A65" s="19"/>
      <c r="B65" s="10" t="s">
        <v>14</v>
      </c>
      <c r="C65" s="9"/>
      <c r="D65" s="12">
        <v>35.869999999999997</v>
      </c>
    </row>
    <row r="66" spans="1:4" ht="20" customHeight="1" x14ac:dyDescent="0.25">
      <c r="A66" s="20"/>
      <c r="B66" s="10" t="s">
        <v>15</v>
      </c>
      <c r="C66" s="9"/>
      <c r="D66" s="7">
        <v>35.74</v>
      </c>
    </row>
  </sheetData>
  <mergeCells count="23">
    <mergeCell ref="A1:D1"/>
    <mergeCell ref="A2:D2"/>
    <mergeCell ref="A4:A30"/>
    <mergeCell ref="B4:B6"/>
    <mergeCell ref="B7:B9"/>
    <mergeCell ref="B10:B12"/>
    <mergeCell ref="B13:B15"/>
    <mergeCell ref="B16:B18"/>
    <mergeCell ref="B19:B21"/>
    <mergeCell ref="B22:B24"/>
    <mergeCell ref="B52:B54"/>
    <mergeCell ref="B55:B57"/>
    <mergeCell ref="A58:A66"/>
    <mergeCell ref="B25:B27"/>
    <mergeCell ref="B28:B30"/>
    <mergeCell ref="A31:A57"/>
    <mergeCell ref="B31:B33"/>
    <mergeCell ref="B34:B36"/>
    <mergeCell ref="B37:B39"/>
    <mergeCell ref="B40:B42"/>
    <mergeCell ref="B43:B45"/>
    <mergeCell ref="B46:B48"/>
    <mergeCell ref="B49:B51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D46F-9DE1-4BFC-879B-EC81E3187F41}">
  <dimension ref="A2:D11"/>
  <sheetViews>
    <sheetView workbookViewId="0">
      <selection activeCell="E4" sqref="E4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2" spans="1:4" ht="52" customHeight="1" x14ac:dyDescent="0.25">
      <c r="A2" s="24" t="s">
        <v>0</v>
      </c>
      <c r="B2" s="24"/>
      <c r="C2" s="24"/>
      <c r="D2" s="24"/>
    </row>
    <row r="3" spans="1:4" x14ac:dyDescent="0.25">
      <c r="A3" s="26" t="s">
        <v>22</v>
      </c>
      <c r="B3" s="26"/>
      <c r="C3" s="26"/>
      <c r="D3" s="26"/>
    </row>
    <row r="4" spans="1:4" ht="39" x14ac:dyDescent="0.3">
      <c r="A4" s="2" t="s">
        <v>2</v>
      </c>
      <c r="B4" s="3" t="s">
        <v>3</v>
      </c>
      <c r="C4" s="4" t="s">
        <v>4</v>
      </c>
      <c r="D4" s="5" t="s">
        <v>5</v>
      </c>
    </row>
    <row r="5" spans="1:4" ht="19" customHeight="1" x14ac:dyDescent="0.25">
      <c r="A5" s="27" t="s">
        <v>6</v>
      </c>
      <c r="B5" s="17" t="s">
        <v>10</v>
      </c>
      <c r="C5" s="6">
        <v>14</v>
      </c>
      <c r="D5" s="7">
        <f t="shared" ref="D5:D10" si="0">31.32*C5</f>
        <v>438.48</v>
      </c>
    </row>
    <row r="6" spans="1:4" ht="19" customHeight="1" x14ac:dyDescent="0.25">
      <c r="A6" s="27"/>
      <c r="B6" s="17"/>
      <c r="C6" s="6">
        <v>19</v>
      </c>
      <c r="D6" s="7">
        <f t="shared" si="0"/>
        <v>595.08000000000004</v>
      </c>
    </row>
    <row r="7" spans="1:4" ht="19" customHeight="1" x14ac:dyDescent="0.25">
      <c r="A7" s="27"/>
      <c r="B7" s="17"/>
      <c r="C7" s="6">
        <v>48</v>
      </c>
      <c r="D7" s="7">
        <f t="shared" si="0"/>
        <v>1503.3600000000001</v>
      </c>
    </row>
    <row r="8" spans="1:4" ht="19" customHeight="1" x14ac:dyDescent="0.25">
      <c r="A8" s="27" t="s">
        <v>16</v>
      </c>
      <c r="B8" s="17" t="s">
        <v>10</v>
      </c>
      <c r="C8" s="6">
        <v>14</v>
      </c>
      <c r="D8" s="7">
        <f t="shared" si="0"/>
        <v>438.48</v>
      </c>
    </row>
    <row r="9" spans="1:4" ht="19" customHeight="1" x14ac:dyDescent="0.25">
      <c r="A9" s="27"/>
      <c r="B9" s="17"/>
      <c r="C9" s="6">
        <v>19</v>
      </c>
      <c r="D9" s="7">
        <f t="shared" si="0"/>
        <v>595.08000000000004</v>
      </c>
    </row>
    <row r="10" spans="1:4" ht="19" customHeight="1" x14ac:dyDescent="0.25">
      <c r="A10" s="27"/>
      <c r="B10" s="17"/>
      <c r="C10" s="6">
        <v>48</v>
      </c>
      <c r="D10" s="7">
        <f t="shared" si="0"/>
        <v>1503.3600000000001</v>
      </c>
    </row>
    <row r="11" spans="1:4" ht="19" customHeight="1" x14ac:dyDescent="0.25">
      <c r="A11" s="13" t="s">
        <v>17</v>
      </c>
      <c r="B11" s="10" t="s">
        <v>10</v>
      </c>
      <c r="C11" s="9"/>
      <c r="D11" s="7">
        <v>31.32</v>
      </c>
    </row>
  </sheetData>
  <mergeCells count="6">
    <mergeCell ref="A2:D2"/>
    <mergeCell ref="A3:D3"/>
    <mergeCell ref="A5:A7"/>
    <mergeCell ref="B5:B7"/>
    <mergeCell ref="A8:A10"/>
    <mergeCell ref="B8:B1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60D4-E9B0-461E-A249-90C4215503F7}">
  <dimension ref="A1:D17"/>
  <sheetViews>
    <sheetView tabSelected="1" workbookViewId="0">
      <selection activeCell="D10" sqref="D10"/>
    </sheetView>
  </sheetViews>
  <sheetFormatPr defaultColWidth="8.90625" defaultRowHeight="12.5" x14ac:dyDescent="0.25"/>
  <cols>
    <col min="1" max="1" width="16.453125" style="1" customWidth="1"/>
    <col min="2" max="2" width="19.08984375" style="11" customWidth="1"/>
    <col min="3" max="3" width="18" style="1" customWidth="1"/>
    <col min="4" max="4" width="18.36328125" style="1" customWidth="1"/>
    <col min="5" max="5" width="39.54296875" style="1" customWidth="1"/>
    <col min="6" max="16384" width="8.90625" style="1"/>
  </cols>
  <sheetData>
    <row r="1" spans="1:4" ht="42" customHeight="1" x14ac:dyDescent="0.25">
      <c r="A1" s="24" t="s">
        <v>0</v>
      </c>
      <c r="B1" s="24"/>
      <c r="C1" s="24"/>
      <c r="D1" s="24"/>
    </row>
    <row r="2" spans="1:4" x14ac:dyDescent="0.25">
      <c r="A2" s="26" t="s">
        <v>23</v>
      </c>
      <c r="B2" s="26"/>
      <c r="C2" s="26"/>
      <c r="D2" s="26"/>
    </row>
    <row r="3" spans="1:4" ht="39" x14ac:dyDescent="0.3">
      <c r="A3" s="2" t="s">
        <v>2</v>
      </c>
      <c r="B3" s="3" t="s">
        <v>3</v>
      </c>
      <c r="C3" s="4" t="s">
        <v>4</v>
      </c>
      <c r="D3" s="5" t="s">
        <v>5</v>
      </c>
    </row>
    <row r="4" spans="1:4" ht="19" customHeight="1" x14ac:dyDescent="0.25">
      <c r="A4" s="27" t="s">
        <v>6</v>
      </c>
      <c r="B4" s="17" t="s">
        <v>9</v>
      </c>
      <c r="C4" s="6">
        <v>14</v>
      </c>
      <c r="D4" s="7">
        <f>34.95*C4</f>
        <v>489.30000000000007</v>
      </c>
    </row>
    <row r="5" spans="1:4" ht="19" customHeight="1" x14ac:dyDescent="0.25">
      <c r="A5" s="27"/>
      <c r="B5" s="17"/>
      <c r="C5" s="6">
        <v>19</v>
      </c>
      <c r="D5" s="7">
        <f>34.95*C5</f>
        <v>664.05000000000007</v>
      </c>
    </row>
    <row r="6" spans="1:4" ht="19" customHeight="1" x14ac:dyDescent="0.25">
      <c r="A6" s="27"/>
      <c r="B6" s="17"/>
      <c r="C6" s="6">
        <v>48</v>
      </c>
      <c r="D6" s="7">
        <f>34.95*C6</f>
        <v>1677.6000000000001</v>
      </c>
    </row>
    <row r="7" spans="1:4" ht="19" customHeight="1" x14ac:dyDescent="0.25">
      <c r="A7" s="27"/>
      <c r="B7" s="17" t="s">
        <v>10</v>
      </c>
      <c r="C7" s="6">
        <v>14</v>
      </c>
      <c r="D7" s="7">
        <f>35.32*C7</f>
        <v>494.48</v>
      </c>
    </row>
    <row r="8" spans="1:4" ht="19" customHeight="1" x14ac:dyDescent="0.25">
      <c r="A8" s="27"/>
      <c r="B8" s="17"/>
      <c r="C8" s="6">
        <v>19</v>
      </c>
      <c r="D8" s="7">
        <f>35.32*C8</f>
        <v>671.08</v>
      </c>
    </row>
    <row r="9" spans="1:4" ht="19" customHeight="1" x14ac:dyDescent="0.25">
      <c r="A9" s="27"/>
      <c r="B9" s="17"/>
      <c r="C9" s="6">
        <v>48</v>
      </c>
      <c r="D9" s="7">
        <f>35.32*C9</f>
        <v>1695.3600000000001</v>
      </c>
    </row>
    <row r="10" spans="1:4" ht="19" customHeight="1" x14ac:dyDescent="0.25">
      <c r="A10" s="27" t="s">
        <v>16</v>
      </c>
      <c r="B10" s="17" t="s">
        <v>9</v>
      </c>
      <c r="C10" s="6">
        <v>14</v>
      </c>
      <c r="D10" s="7">
        <f>34.95*C10</f>
        <v>489.30000000000007</v>
      </c>
    </row>
    <row r="11" spans="1:4" ht="19" customHeight="1" x14ac:dyDescent="0.25">
      <c r="A11" s="27"/>
      <c r="B11" s="17"/>
      <c r="C11" s="6">
        <v>19</v>
      </c>
      <c r="D11" s="7">
        <f>34.95*C11</f>
        <v>664.05000000000007</v>
      </c>
    </row>
    <row r="12" spans="1:4" ht="19" customHeight="1" x14ac:dyDescent="0.25">
      <c r="A12" s="27"/>
      <c r="B12" s="17"/>
      <c r="C12" s="6">
        <v>48</v>
      </c>
      <c r="D12" s="7">
        <f>34.95*C12</f>
        <v>1677.6000000000001</v>
      </c>
    </row>
    <row r="13" spans="1:4" ht="19" customHeight="1" x14ac:dyDescent="0.25">
      <c r="A13" s="27"/>
      <c r="B13" s="17" t="s">
        <v>10</v>
      </c>
      <c r="C13" s="6">
        <v>14</v>
      </c>
      <c r="D13" s="7">
        <f>35.32*C13</f>
        <v>494.48</v>
      </c>
    </row>
    <row r="14" spans="1:4" ht="19" customHeight="1" x14ac:dyDescent="0.25">
      <c r="A14" s="27"/>
      <c r="B14" s="17"/>
      <c r="C14" s="6">
        <v>19</v>
      </c>
      <c r="D14" s="7">
        <f>35.32*C14</f>
        <v>671.08</v>
      </c>
    </row>
    <row r="15" spans="1:4" ht="19" customHeight="1" x14ac:dyDescent="0.25">
      <c r="A15" s="27"/>
      <c r="B15" s="17"/>
      <c r="C15" s="6">
        <v>48</v>
      </c>
      <c r="D15" s="7">
        <f>35.32*C15</f>
        <v>1695.3600000000001</v>
      </c>
    </row>
    <row r="16" spans="1:4" ht="23" customHeight="1" x14ac:dyDescent="0.25">
      <c r="A16" s="28" t="s">
        <v>17</v>
      </c>
      <c r="B16" s="10" t="s">
        <v>9</v>
      </c>
      <c r="C16" s="9"/>
      <c r="D16" s="7">
        <v>34.950000000000003</v>
      </c>
    </row>
    <row r="17" spans="1:4" ht="28.5" customHeight="1" x14ac:dyDescent="0.25">
      <c r="A17" s="28"/>
      <c r="B17" s="10" t="s">
        <v>10</v>
      </c>
      <c r="C17" s="9"/>
      <c r="D17" s="7">
        <v>35.32</v>
      </c>
    </row>
  </sheetData>
  <mergeCells count="9">
    <mergeCell ref="A10:A15"/>
    <mergeCell ref="B10:B12"/>
    <mergeCell ref="B13:B15"/>
    <mergeCell ref="A16:A17"/>
    <mergeCell ref="A1:D1"/>
    <mergeCell ref="A2:D2"/>
    <mergeCell ref="A4:A9"/>
    <mergeCell ref="B4:B6"/>
    <mergeCell ref="B7:B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LETSEPE</vt:lpstr>
      <vt:lpstr>MDZ</vt:lpstr>
      <vt:lpstr>MULEMBA</vt:lpstr>
      <vt:lpstr>ONOLO</vt:lpstr>
      <vt:lpstr>PRODIPIX 212</vt:lpstr>
      <vt:lpstr>SIBANESIHLE</vt:lpstr>
      <vt:lpstr>VNG</vt:lpstr>
      <vt:lpstr>LETSEPE!Print_Titles</vt:lpstr>
      <vt:lpstr>MDZ!Print_Titles</vt:lpstr>
      <vt:lpstr>MULEMBA!Print_Titles</vt:lpstr>
      <vt:lpstr>ONOLO!Print_Titles</vt:lpstr>
      <vt:lpstr>'PRODIPIX 212'!Print_Titles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Zanele Mkhwanazi</cp:lastModifiedBy>
  <cp:lastPrinted>2023-04-17T14:54:35Z</cp:lastPrinted>
  <dcterms:created xsi:type="dcterms:W3CDTF">2023-04-17T14:13:49Z</dcterms:created>
  <dcterms:modified xsi:type="dcterms:W3CDTF">2023-04-17T14:55:27Z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2023-04-17T14:30:02Z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b358b425-5d82-40c8-9c03-0492c94cbf71</vt:lpwstr>
  </property>
  <property fmtid="{D5CDD505-2E9C-101B-9397-08002B2CF9AE}" pid="8" name="MSIP_Label_93c4247e-447d-4732-af29-2e529a4288f1_ContentBits">
    <vt:lpwstr>0</vt:lpwstr>
  </property>
</Properties>
</file>